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G:\投资\输入\客运（客运站）\"/>
    </mc:Choice>
  </mc:AlternateContent>
  <xr:revisionPtr revIDLastSave="0" documentId="11_E68CE32B4D62C656012F7189A198B47733DF38A5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明细" sheetId="1" r:id="rId1"/>
    <sheet name="汇总" sheetId="2" r:id="rId2"/>
  </sheets>
  <definedNames>
    <definedName name="_xlnm._FilterDatabase" localSheetId="0" hidden="1">明细!$A$8:$T$118</definedName>
    <definedName name="_xlnm.Print_Area" localSheetId="0">明细!$A$1:$R$118</definedName>
    <definedName name="_xlnm.Print_Titles" localSheetId="0">明细!$4:$8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C24" i="2"/>
  <c r="E23" i="2"/>
  <c r="E22" i="2"/>
  <c r="E21" i="2"/>
  <c r="D21" i="2"/>
  <c r="C21" i="2"/>
  <c r="E20" i="2"/>
  <c r="D20" i="2"/>
  <c r="C20" i="2"/>
  <c r="E19" i="2"/>
  <c r="E18" i="2"/>
  <c r="D18" i="2"/>
  <c r="C18" i="2"/>
  <c r="E17" i="2"/>
  <c r="D17" i="2"/>
  <c r="C17" i="2"/>
  <c r="E16" i="2"/>
  <c r="E15" i="2"/>
  <c r="D15" i="2"/>
  <c r="C15" i="2"/>
  <c r="E14" i="2"/>
  <c r="D14" i="2"/>
  <c r="C14" i="2"/>
  <c r="E13" i="2"/>
  <c r="E12" i="2"/>
  <c r="D12" i="2"/>
  <c r="C12" i="2"/>
  <c r="E11" i="2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B7" i="2"/>
  <c r="K115" i="1"/>
  <c r="J115" i="1"/>
  <c r="I115" i="1"/>
  <c r="H115" i="1"/>
  <c r="G115" i="1"/>
  <c r="K113" i="1"/>
  <c r="J113" i="1"/>
  <c r="I113" i="1"/>
  <c r="H113" i="1"/>
  <c r="G113" i="1"/>
  <c r="K108" i="1"/>
  <c r="J108" i="1"/>
  <c r="I108" i="1"/>
  <c r="H108" i="1"/>
  <c r="G108" i="1"/>
  <c r="K107" i="1"/>
  <c r="J107" i="1"/>
  <c r="I107" i="1"/>
  <c r="H107" i="1"/>
  <c r="G107" i="1"/>
  <c r="K100" i="1"/>
  <c r="J100" i="1"/>
  <c r="I100" i="1"/>
  <c r="H100" i="1"/>
  <c r="G100" i="1"/>
  <c r="K97" i="1"/>
  <c r="J97" i="1"/>
  <c r="I97" i="1"/>
  <c r="H97" i="1"/>
  <c r="G97" i="1"/>
  <c r="K95" i="1"/>
  <c r="J95" i="1"/>
  <c r="I95" i="1"/>
  <c r="H95" i="1"/>
  <c r="G95" i="1"/>
  <c r="K87" i="1"/>
  <c r="J87" i="1"/>
  <c r="I87" i="1"/>
  <c r="H87" i="1"/>
  <c r="G87" i="1"/>
  <c r="K83" i="1"/>
  <c r="J83" i="1"/>
  <c r="I83" i="1"/>
  <c r="H83" i="1"/>
  <c r="G83" i="1"/>
  <c r="K81" i="1"/>
  <c r="J81" i="1"/>
  <c r="I81" i="1"/>
  <c r="H81" i="1"/>
  <c r="G81" i="1"/>
  <c r="K72" i="1"/>
  <c r="J72" i="1"/>
  <c r="I72" i="1"/>
  <c r="H72" i="1"/>
  <c r="G72" i="1"/>
  <c r="K70" i="1"/>
  <c r="J70" i="1"/>
  <c r="I70" i="1"/>
  <c r="H70" i="1"/>
  <c r="G70" i="1"/>
  <c r="K68" i="1"/>
  <c r="J68" i="1"/>
  <c r="I68" i="1"/>
  <c r="H68" i="1"/>
  <c r="G68" i="1"/>
  <c r="K67" i="1"/>
  <c r="J67" i="1"/>
  <c r="I67" i="1"/>
  <c r="H67" i="1"/>
  <c r="G67" i="1"/>
  <c r="K62" i="1"/>
  <c r="J62" i="1"/>
  <c r="I62" i="1"/>
  <c r="H62" i="1"/>
  <c r="G62" i="1"/>
  <c r="K60" i="1"/>
  <c r="J60" i="1"/>
  <c r="I60" i="1"/>
  <c r="H60" i="1"/>
  <c r="G60" i="1"/>
  <c r="K54" i="1"/>
  <c r="J54" i="1"/>
  <c r="I54" i="1"/>
  <c r="H54" i="1"/>
  <c r="G54" i="1"/>
  <c r="K52" i="1"/>
  <c r="J52" i="1"/>
  <c r="I52" i="1"/>
  <c r="H52" i="1"/>
  <c r="G52" i="1"/>
  <c r="K49" i="1"/>
  <c r="J49" i="1"/>
  <c r="I49" i="1"/>
  <c r="H49" i="1"/>
  <c r="G49" i="1"/>
  <c r="K44" i="1"/>
  <c r="J44" i="1"/>
  <c r="I44" i="1"/>
  <c r="H44" i="1"/>
  <c r="G44" i="1"/>
  <c r="K42" i="1"/>
  <c r="J42" i="1"/>
  <c r="I42" i="1"/>
  <c r="H42" i="1"/>
  <c r="G42" i="1"/>
  <c r="K37" i="1"/>
  <c r="J37" i="1"/>
  <c r="I37" i="1"/>
  <c r="H37" i="1"/>
  <c r="G37" i="1"/>
  <c r="K34" i="1"/>
  <c r="J34" i="1"/>
  <c r="I34" i="1"/>
  <c r="H34" i="1"/>
  <c r="G34" i="1"/>
  <c r="K32" i="1"/>
  <c r="J32" i="1"/>
  <c r="I32" i="1"/>
  <c r="H32" i="1"/>
  <c r="G32" i="1"/>
  <c r="K25" i="1"/>
  <c r="J25" i="1"/>
  <c r="I25" i="1"/>
  <c r="H25" i="1"/>
  <c r="G25" i="1"/>
  <c r="K23" i="1"/>
  <c r="J23" i="1"/>
  <c r="I23" i="1"/>
  <c r="H23" i="1"/>
  <c r="G23" i="1"/>
  <c r="K20" i="1"/>
  <c r="J20" i="1"/>
  <c r="I20" i="1"/>
  <c r="H20" i="1"/>
  <c r="G20" i="1"/>
  <c r="K17" i="1"/>
  <c r="J17" i="1"/>
  <c r="I17" i="1"/>
  <c r="H17" i="1"/>
  <c r="G17" i="1"/>
  <c r="K11" i="1"/>
  <c r="J11" i="1"/>
  <c r="I11" i="1"/>
  <c r="H11" i="1"/>
  <c r="G11" i="1"/>
  <c r="K10" i="1"/>
  <c r="J10" i="1"/>
  <c r="I10" i="1"/>
  <c r="H10" i="1"/>
  <c r="G10" i="1"/>
  <c r="K9" i="1"/>
  <c r="J9" i="1"/>
  <c r="I9" i="1"/>
  <c r="H9" i="1"/>
  <c r="G9" i="1"/>
</calcChain>
</file>

<file path=xl/sharedStrings.xml><?xml version="1.0" encoding="utf-8"?>
<sst xmlns="http://schemas.openxmlformats.org/spreadsheetml/2006/main" count="399" uniqueCount="216">
  <si>
    <t>湖北省道路客运站场投资统计报表（7月月报）</t>
  </si>
  <si>
    <t>填报单位：湖北省道路运输事业发展中心</t>
  </si>
  <si>
    <t>序号</t>
  </si>
  <si>
    <t>项目名称及战级</t>
  </si>
  <si>
    <t>投资建设单位名称</t>
  </si>
  <si>
    <t>建设性质</t>
  </si>
  <si>
    <t>开工时间</t>
  </si>
  <si>
    <t>建成时间</t>
  </si>
  <si>
    <t>计划总投资（万元）</t>
  </si>
  <si>
    <t>自开始建设累计完成投资（万元）</t>
  </si>
  <si>
    <t>本年计划投资（万元）</t>
  </si>
  <si>
    <t>自年初累计完成投资（万元）</t>
  </si>
  <si>
    <t>其中：本月完成投资</t>
  </si>
  <si>
    <t>项目建设阶段、进度情况</t>
  </si>
  <si>
    <t>前期工作批复文件</t>
  </si>
  <si>
    <t>建设阶段</t>
  </si>
  <si>
    <t>形象进度</t>
  </si>
  <si>
    <t>工可</t>
  </si>
  <si>
    <t>初设</t>
  </si>
  <si>
    <t>合   计</t>
  </si>
  <si>
    <t>武汉市</t>
  </si>
  <si>
    <t>一、使用交通部车购税资金建设项目</t>
  </si>
  <si>
    <t>汉口客运中心</t>
  </si>
  <si>
    <t>武汉楚驰实业开发有限公司</t>
  </si>
  <si>
    <t>改扩建</t>
  </si>
  <si>
    <t>在建</t>
  </si>
  <si>
    <t>形象进度完成情况(1)地下室主体结构:负三层、负二层全部完成;负一层结构完成60%，面积约18000平方米，地下室主体结构整体完成率达83%。(2)裙楼主体结构:一层、二层均完成25%，每层完成面积约5000平方米。
(3)塔楼主体结构:1#塔楼一层核心筒结构完成;2#塔楼三层主体结构完成。
(4)栈桥拆除:完成百分之七十。</t>
  </si>
  <si>
    <t>武汉南（山坡）客运枢纽站</t>
  </si>
  <si>
    <t>江夏经济发展投资集团有限公司</t>
  </si>
  <si>
    <t>续建</t>
  </si>
  <si>
    <t>收尾</t>
  </si>
  <si>
    <t>项目规划总用地面积约28238.69m2(42.36亩)，净用地面积约24519.63m，总建筑面积约为6894.37m。计容建筑面积约6521.35m，其中站房约2681.47m，修理中心约753.92m'，配套楼约1600.64m，公厕约77.44m'，门房约25.84m'，架空连廊约180.63m，站台及停车罩棚约1051.69m，变配电室149.72m，消防水泵房及消防水池约203.35m。除上述单体外，还包含广场、停车场、配套道路、景观绿化智慧交通、光伏发电等配套工程。</t>
  </si>
  <si>
    <t>二、使用省燃油税返还资金建设项目</t>
  </si>
  <si>
    <t>三、农村综合运输服务站</t>
  </si>
  <si>
    <t>四、候车亭</t>
  </si>
  <si>
    <t>黄石市</t>
  </si>
  <si>
    <t>阳新综合客运枢纽站</t>
  </si>
  <si>
    <t>阳新县交建公司</t>
  </si>
  <si>
    <t>新建</t>
  </si>
  <si>
    <t>完工</t>
  </si>
  <si>
    <t>十堰市</t>
  </si>
  <si>
    <t>郧西县客运换乘中心</t>
  </si>
  <si>
    <t>郧西县城乡发展投资开发有限公司</t>
  </si>
  <si>
    <t>丹江口市右岸汽车客运站</t>
  </si>
  <si>
    <t>丹江口市交投公司</t>
  </si>
  <si>
    <t>暂停施工</t>
  </si>
  <si>
    <t>主体完工，待装修</t>
  </si>
  <si>
    <t>竹山县客运中心站</t>
  </si>
  <si>
    <t>二级</t>
  </si>
  <si>
    <t>完成充电桩安全防护及标识标线等辅助设施</t>
  </si>
  <si>
    <t>竹山县高速客运站</t>
  </si>
  <si>
    <t>宜昌市</t>
  </si>
  <si>
    <t>当阳市高铁综合客运站</t>
  </si>
  <si>
    <t>当阳建投项目建设管理有限公司</t>
  </si>
  <si>
    <t>建成投运</t>
  </si>
  <si>
    <t>2402-420582-04-01-655698</t>
  </si>
  <si>
    <t>宜昌北客运站</t>
  </si>
  <si>
    <t>宜昌高铁新城建设有限责任公司</t>
  </si>
  <si>
    <t>2409-420506-04-01-137757</t>
  </si>
  <si>
    <t>南阳客运站（综合服务中心）</t>
  </si>
  <si>
    <t>兴山县城投置业有限公司</t>
  </si>
  <si>
    <t>主体完工</t>
  </si>
  <si>
    <t>兴发改审批〔2025〕15号</t>
  </si>
  <si>
    <t>兴发改审批〔2025〕35号</t>
  </si>
  <si>
    <t>鲁家湾交通运输综合服务站</t>
  </si>
  <si>
    <t>秭归县住保置业发展有限公司</t>
  </si>
  <si>
    <t>正式施工</t>
  </si>
  <si>
    <t>主体施工</t>
  </si>
  <si>
    <r>
      <rPr>
        <sz val="10"/>
        <rFont val="宋体"/>
        <charset val="134"/>
      </rPr>
      <t>秭发改审批〔</t>
    </r>
    <r>
      <rPr>
        <sz val="10"/>
        <rFont val="Times New Roman"/>
      </rPr>
      <t>2024</t>
    </r>
    <r>
      <rPr>
        <sz val="10"/>
        <rFont val="宋体"/>
        <charset val="134"/>
      </rPr>
      <t>〕</t>
    </r>
    <r>
      <rPr>
        <sz val="10"/>
        <rFont val="Times New Roman"/>
      </rPr>
      <t>263</t>
    </r>
    <r>
      <rPr>
        <sz val="10"/>
        <rFont val="宋体"/>
        <charset val="134"/>
      </rPr>
      <t>号</t>
    </r>
  </si>
  <si>
    <t>榛子客运站</t>
  </si>
  <si>
    <t>兴山县旅游发展投资有限公司</t>
  </si>
  <si>
    <t>兴发改审批〔2025〕109号</t>
  </si>
  <si>
    <t>兴发改审批〔2025〕144号</t>
  </si>
  <si>
    <t>襄阳市</t>
  </si>
  <si>
    <t>南漳县公铁换乘中心(郑万高铁南漳综合客运枢纽)</t>
  </si>
  <si>
    <t>南漳县交通运输局</t>
  </si>
  <si>
    <t>已完工</t>
  </si>
  <si>
    <t>南发改审批[2022] 95号</t>
  </si>
  <si>
    <t>南发改审批[2022] 96号</t>
  </si>
  <si>
    <t>宜城市公铁换乘中心（宜城高铁新城综合客运枢纽项目）</t>
  </si>
  <si>
    <t>宜城市交通运输局</t>
  </si>
  <si>
    <t>公交换乘中心、客运换乘中心室内装修完成95%，弱电信息化建设完成90%，治安监控系统完成45%。</t>
  </si>
  <si>
    <t>宜发改审批[2023]247号、宜发改审批[2025]42号</t>
  </si>
  <si>
    <t>宜发改审批[2024]154号、宜发改审批[2025]44号</t>
  </si>
  <si>
    <t>谷城县茨河客运站（公交首末站）</t>
  </si>
  <si>
    <t>谷城县交通运输局</t>
  </si>
  <si>
    <t>谷发改审批[2025] 52号</t>
  </si>
  <si>
    <t>谷城县汽车客运站共配中心建设</t>
  </si>
  <si>
    <t>襄州区程河镇埠口综合运输服务站</t>
  </si>
  <si>
    <t>襄州区交通运输局</t>
  </si>
  <si>
    <t>已竣工验收，投入使用</t>
  </si>
  <si>
    <t>襄区发改审批[2024] 79号</t>
  </si>
  <si>
    <t>荆门市</t>
  </si>
  <si>
    <t>钟祥市综合交通客运枢纽一期项目</t>
  </si>
  <si>
    <t>钟祥厚德建设工程有限公司</t>
  </si>
  <si>
    <t>已投入运营</t>
  </si>
  <si>
    <t>钟审发字[2022]271号</t>
  </si>
  <si>
    <t>钟审发字[2022]384号</t>
  </si>
  <si>
    <t>京山南公铁综合客运枢纽</t>
  </si>
  <si>
    <t>京山市京诚投资开发有限公司</t>
  </si>
  <si>
    <t>2023年10月17日京审批字〔2023〕294号</t>
  </si>
  <si>
    <t>已完成未批复</t>
  </si>
  <si>
    <t>京山南片换乘客运中心项目</t>
  </si>
  <si>
    <t>京山市福刚公共汽车有限责任公司</t>
  </si>
  <si>
    <t>A座主体结构四至六层浇筑完成.B座主体结构三至五层浇筑完成</t>
  </si>
  <si>
    <t>京审批字〔2020〕235号</t>
  </si>
  <si>
    <t>孝感市</t>
  </si>
  <si>
    <t>沿江高铁汉川北站站前广场(综合客运枢纽)</t>
  </si>
  <si>
    <t>汉川市汉江国有资本投资运营有限公司</t>
  </si>
  <si>
    <t xml:space="preserve"> 换乘中心内部装修及外墙施工，西广场电力施工完成、公交站台施工完成，东侧商业体二构，粉刷，幕墙施工建设。</t>
  </si>
  <si>
    <t>川发改行审〔2023〕69号</t>
  </si>
  <si>
    <t>川发改行审〔2023〕85号</t>
  </si>
  <si>
    <t>孝感东城客运换乘中心(更名为汉十高铁孝感东综合交通枢纽)</t>
  </si>
  <si>
    <t>孝感客运集团有限公司</t>
  </si>
  <si>
    <t>项目正进行设计变更调整，暂时停工。</t>
  </si>
  <si>
    <t>211-420900-04-01-933445</t>
  </si>
  <si>
    <t>孝发改审批[2020]104号</t>
  </si>
  <si>
    <t>黄冈市</t>
  </si>
  <si>
    <t>武杭高铁黄冈西综合客运枢纽</t>
  </si>
  <si>
    <t>站房是按黄黄铁路一类设计变更。站区：黄发改审批[2021]211号。</t>
  </si>
  <si>
    <t>站房：铁鉴函[2021]220号。站区还未批复</t>
  </si>
  <si>
    <t>黄黄高铁浠水综合客运枢纽</t>
  </si>
  <si>
    <t>浠水县交通运输局</t>
  </si>
  <si>
    <t>浠发改交通[2020]2号</t>
  </si>
  <si>
    <t>浠发改审批[2021]27号</t>
  </si>
  <si>
    <t>盐田河镇交通物流电商综合服务站</t>
  </si>
  <si>
    <t>盐田河镇人民政府</t>
  </si>
  <si>
    <t>龟山镇交通物流电商综合服务站</t>
  </si>
  <si>
    <t>龟山镇人民政府</t>
  </si>
  <si>
    <t>顺河镇交通物流电商综合服务站</t>
  </si>
  <si>
    <t>麻城市交通物流事业发展中心</t>
  </si>
  <si>
    <t>改建</t>
  </si>
  <si>
    <t>铁门乡交通物流电商综合服务站</t>
  </si>
  <si>
    <t>麻城宇通公交有限公司</t>
  </si>
  <si>
    <t>登记备案项目代码:2502-421181-04-01-411548</t>
  </si>
  <si>
    <t>宋埠镇交通物流电商综合服务站</t>
  </si>
  <si>
    <t>歧亭镇交通物流电商综合服务站</t>
  </si>
  <si>
    <t>张家畈镇交通物流电商综合服务站</t>
  </si>
  <si>
    <t>麻发改审批〔2024〕54号、麻发改审批〔2025〕23号</t>
  </si>
  <si>
    <t>麻发改审批〔2025〕40号</t>
  </si>
  <si>
    <t>咸宁市</t>
  </si>
  <si>
    <t>通山城西综合客运站（二级站）</t>
  </si>
  <si>
    <t>通山县</t>
  </si>
  <si>
    <t>土建工程基础</t>
  </si>
  <si>
    <t>通发改审批【2023】23号</t>
  </si>
  <si>
    <t>通山县燕厦客运站（三级站）</t>
  </si>
  <si>
    <t>通发改审批
〔2021〕49号</t>
  </si>
  <si>
    <t>通发改审批〔2021〕91号</t>
  </si>
  <si>
    <t>通城县中心客运站（一级站）</t>
  </si>
  <si>
    <t>通城县</t>
  </si>
  <si>
    <t>隽发改审批【2022】425号</t>
  </si>
  <si>
    <t>隽发改审批【2023】357号</t>
  </si>
  <si>
    <t>桂花镇综合运输服务站</t>
  </si>
  <si>
    <t>咸安区</t>
  </si>
  <si>
    <t>咸安发改审批字【2024】29号</t>
  </si>
  <si>
    <t>咸安发改审批字【2024】125号</t>
  </si>
  <si>
    <t>马桥镇综合运输服务站</t>
  </si>
  <si>
    <t>高桥镇综合运输服务站</t>
  </si>
  <si>
    <t>大幕乡综合运输服务站</t>
  </si>
  <si>
    <t>汀泗桥镇综合运输服务站</t>
  </si>
  <si>
    <t>向阳湖镇综合运输服务站</t>
  </si>
  <si>
    <t>恩施州</t>
  </si>
  <si>
    <t>咸丰县坪坝营旅游客运站</t>
  </si>
  <si>
    <t>咸丰坪坝营旅游客运公司</t>
  </si>
  <si>
    <t>客运站主体砌墙砖及地面砖</t>
  </si>
  <si>
    <t>郑万高铁巴东综合客运枢纽</t>
  </si>
  <si>
    <t>巴东神农投资有限公司</t>
  </si>
  <si>
    <t>建成</t>
  </si>
  <si>
    <t>恩施市新塘乡综合运输服务站</t>
  </si>
  <si>
    <t>恩施市新塘乡人民政府</t>
  </si>
  <si>
    <t>来凤县三胡乡综合运输服务站</t>
  </si>
  <si>
    <t>来凤天顺实业有限公司</t>
  </si>
  <si>
    <t>利川市团堡镇交通综合运输服务站</t>
  </si>
  <si>
    <t>利川市玉龙运业有限责任公司</t>
  </si>
  <si>
    <t>地基平整</t>
  </si>
  <si>
    <t>南坪乡交通综合运输服务站</t>
  </si>
  <si>
    <t>利川市南坪乡南坪村民委员会</t>
  </si>
  <si>
    <t>门窗安装、楼地面装饰、天棚工程及屋面防水工程施工。</t>
  </si>
  <si>
    <t>咸丰县活龙坪乡综合运输服务站</t>
  </si>
  <si>
    <t>咸丰县淳毅运输有限公司</t>
  </si>
  <si>
    <t>场地平整</t>
  </si>
  <si>
    <t>仙桃市</t>
  </si>
  <si>
    <t>仙桃市毛嘴客运站</t>
  </si>
  <si>
    <t>交通局</t>
  </si>
  <si>
    <t>鄂交发【2023】22号</t>
  </si>
  <si>
    <t>林区</t>
  </si>
  <si>
    <t>神农架枢纽站</t>
  </si>
  <si>
    <t>林区交投公司</t>
  </si>
  <si>
    <t>建成投产</t>
  </si>
  <si>
    <t>神发改审批【2018】150号</t>
  </si>
  <si>
    <t>神发改审批【2020】113号</t>
  </si>
  <si>
    <r>
      <rPr>
        <b/>
        <sz val="16"/>
        <rFont val="Times New Roman"/>
      </rPr>
      <t xml:space="preserve">          </t>
    </r>
    <r>
      <rPr>
        <b/>
        <sz val="16"/>
        <rFont val="宋体"/>
        <charset val="134"/>
      </rPr>
      <t>湖北省道路客运站场建设投资完成情况汇总表</t>
    </r>
  </si>
  <si>
    <t xml:space="preserve">       填报单位:省运管局</t>
  </si>
  <si>
    <t>单位:万元</t>
  </si>
  <si>
    <t>单位名称</t>
  </si>
  <si>
    <r>
      <rPr>
        <sz val="12"/>
        <rFont val="宋体"/>
        <charset val="134"/>
      </rPr>
      <t>年度计划</t>
    </r>
    <r>
      <rPr>
        <sz val="12"/>
        <rFont val="宋体"/>
        <charset val="134"/>
      </rPr>
      <t>投资</t>
    </r>
  </si>
  <si>
    <r>
      <rPr>
        <sz val="12"/>
        <rFont val="宋体"/>
        <charset val="134"/>
      </rPr>
      <t>自年初</t>
    </r>
    <r>
      <rPr>
        <sz val="12"/>
        <rFont val="宋体"/>
        <charset val="134"/>
      </rPr>
      <t>累计完成投资</t>
    </r>
  </si>
  <si>
    <r>
      <rPr>
        <sz val="12"/>
        <rFont val="宋体"/>
        <charset val="134"/>
      </rPr>
      <t>本月完成</t>
    </r>
    <r>
      <rPr>
        <sz val="12"/>
        <rFont val="宋体"/>
        <charset val="134"/>
      </rPr>
      <t>投资</t>
    </r>
  </si>
  <si>
    <r>
      <rPr>
        <sz val="12"/>
        <rFont val="宋体"/>
        <charset val="134"/>
      </rPr>
      <t>自年初累计完成投资占年度计划比例(</t>
    </r>
    <r>
      <rPr>
        <sz val="12"/>
        <rFont val="宋体"/>
        <charset val="134"/>
      </rPr>
      <t>%)</t>
    </r>
  </si>
  <si>
    <t>合计</t>
  </si>
  <si>
    <t>武汉</t>
  </si>
  <si>
    <t>黄石</t>
  </si>
  <si>
    <t>十堰</t>
  </si>
  <si>
    <t>宜昌</t>
  </si>
  <si>
    <t>襄阳</t>
  </si>
  <si>
    <t>鄂州</t>
  </si>
  <si>
    <t>荆门</t>
  </si>
  <si>
    <t>孝感</t>
  </si>
  <si>
    <t>荆州</t>
  </si>
  <si>
    <t>黄冈</t>
  </si>
  <si>
    <t>咸宁</t>
  </si>
  <si>
    <t>随州</t>
  </si>
  <si>
    <t>恩施</t>
  </si>
  <si>
    <t>仙桃</t>
  </si>
  <si>
    <t>潜江</t>
  </si>
  <si>
    <t>天门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</si>
</sst>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8" formatCode="[DBNum1][$-804]yyyy&quot;年&quot;m&quot;月&quot;;@"/>
    <numFmt numFmtId="179" formatCode="#,##0.00_ ;[Red]\-#,##0.00\ "/>
    <numFmt numFmtId="180" formatCode="0.00_ "/>
    <numFmt numFmtId="181" formatCode="#,##0.0;[Red]\-#,##0.0"/>
    <numFmt numFmtId="182" formatCode="0_ "/>
    <numFmt numFmtId="183" formatCode="0.0_ "/>
    <numFmt numFmtId="184" formatCode="0.00_);[Red]\(0.00\)"/>
    <numFmt numFmtId="185" formatCode="0_);[Red]\(0\)"/>
  </numFmts>
  <fonts count="32" x14ac:knownFonts="1">
    <font>
      <sz val="11"/>
      <color theme="1"/>
      <name val="等线"/>
      <charset val="134"/>
      <scheme val="minor"/>
    </font>
    <font>
      <b/>
      <sz val="16"/>
      <name val="Times New Roman"/>
    </font>
    <font>
      <sz val="12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2"/>
      <name val="仿宋"/>
      <charset val="134"/>
    </font>
    <font>
      <sz val="9"/>
      <name val="宋体"/>
      <charset val="134"/>
    </font>
    <font>
      <sz val="10"/>
      <name val="宋体"/>
      <charset val="134"/>
    </font>
    <font>
      <sz val="11"/>
      <name val="等线"/>
      <charset val="134"/>
      <scheme val="minor"/>
    </font>
    <font>
      <sz val="10"/>
      <color rgb="FF00B0F0"/>
      <name val="宋体"/>
      <charset val="134"/>
    </font>
    <font>
      <sz val="11"/>
      <color rgb="FFFF0000"/>
      <name val="等线"/>
      <charset val="134"/>
      <scheme val="minor"/>
    </font>
    <font>
      <b/>
      <sz val="20"/>
      <name val="宋体"/>
      <charset val="134"/>
    </font>
    <font>
      <b/>
      <sz val="20"/>
      <color rgb="FFFF0000"/>
      <name val="宋体"/>
      <charset val="134"/>
    </font>
    <font>
      <b/>
      <sz val="12"/>
      <color rgb="FFFF0000"/>
      <name val="宋体"/>
      <charset val="134"/>
    </font>
    <font>
      <sz val="12"/>
      <color theme="1"/>
      <name val="宋体"/>
      <charset val="134"/>
    </font>
    <font>
      <sz val="10"/>
      <color rgb="FFFF0000"/>
      <name val="宋体"/>
      <charset val="134"/>
    </font>
    <font>
      <sz val="10"/>
      <color theme="1"/>
      <name val="等线"/>
      <charset val="134"/>
      <scheme val="minor"/>
    </font>
    <font>
      <sz val="10"/>
      <name val="Times New Roman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8"/>
      <color rgb="FF000000"/>
      <name val="宋体"/>
      <charset val="134"/>
    </font>
    <font>
      <sz val="8"/>
      <name val="宋体"/>
      <charset val="134"/>
    </font>
    <font>
      <sz val="10"/>
      <color rgb="FF000000"/>
      <name val="宋体"/>
      <charset val="134"/>
    </font>
    <font>
      <sz val="12"/>
      <color rgb="FFFF0000"/>
      <name val="宋体"/>
      <charset val="134"/>
    </font>
    <font>
      <sz val="10"/>
      <name val="Helv"/>
      <family val="2"/>
    </font>
    <font>
      <sz val="10"/>
      <name val="Arial"/>
      <family val="2"/>
    </font>
    <font>
      <sz val="12"/>
      <name val="Times New Roman"/>
      <family val="1"/>
    </font>
    <font>
      <sz val="11"/>
      <color indexed="8"/>
      <name val="宋体"/>
      <charset val="134"/>
    </font>
    <font>
      <sz val="12"/>
      <name val="Times New Roman"/>
    </font>
    <font>
      <b/>
      <sz val="16"/>
      <name val="宋体"/>
      <charset val="134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24" fillId="0" borderId="0"/>
    <xf numFmtId="0" fontId="25" fillId="0" borderId="0"/>
    <xf numFmtId="0" fontId="26" fillId="0" borderId="0"/>
    <xf numFmtId="0" fontId="27" fillId="0" borderId="0">
      <alignment vertical="center"/>
    </xf>
    <xf numFmtId="0" fontId="27" fillId="0" borderId="0"/>
    <xf numFmtId="0" fontId="2" fillId="0" borderId="0"/>
    <xf numFmtId="0" fontId="28" fillId="0" borderId="0"/>
    <xf numFmtId="0" fontId="2" fillId="0" borderId="0"/>
    <xf numFmtId="0" fontId="28" fillId="0" borderId="0"/>
  </cellStyleXfs>
  <cellXfs count="180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179" fontId="3" fillId="0" borderId="4" xfId="0" applyNumberFormat="1" applyFont="1" applyBorder="1" applyAlignment="1">
      <alignment horizontal="right" vertical="center"/>
    </xf>
    <xf numFmtId="180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181" fontId="3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82" fontId="2" fillId="0" borderId="5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180" fontId="2" fillId="0" borderId="5" xfId="0" applyNumberFormat="1" applyFont="1" applyBorder="1" applyAlignment="1">
      <alignment horizontal="center" vertical="center"/>
    </xf>
    <xf numFmtId="183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0" xfId="0" applyFont="1"/>
    <xf numFmtId="0" fontId="0" fillId="0" borderId="0" xfId="0" applyAlignment="1">
      <alignment horizontal="center"/>
    </xf>
    <xf numFmtId="183" fontId="10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83" fontId="12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4" fillId="0" borderId="1" xfId="0" applyFont="1" applyBorder="1"/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83" fontId="15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83" fontId="15" fillId="0" borderId="2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180" fontId="3" fillId="0" borderId="5" xfId="0" applyNumberFormat="1" applyFont="1" applyBorder="1" applyAlignment="1">
      <alignment horizontal="center" vertical="center"/>
    </xf>
    <xf numFmtId="183" fontId="13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183" fontId="15" fillId="0" borderId="4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183" fontId="15" fillId="0" borderId="5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83" fontId="15" fillId="0" borderId="2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183" fontId="15" fillId="0" borderId="6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7" fillId="0" borderId="2" xfId="1" applyFont="1" applyBorder="1" applyAlignment="1">
      <alignment horizontal="center" vertical="center" wrapText="1"/>
    </xf>
    <xf numFmtId="183" fontId="15" fillId="0" borderId="10" xfId="0" applyNumberFormat="1" applyFont="1" applyBorder="1" applyAlignment="1">
      <alignment horizontal="center" vertical="center" wrapText="1"/>
    </xf>
    <xf numFmtId="183" fontId="15" fillId="0" borderId="0" xfId="0" applyNumberFormat="1" applyFont="1" applyAlignment="1">
      <alignment horizontal="center" vertical="center"/>
    </xf>
    <xf numFmtId="183" fontId="3" fillId="0" borderId="5" xfId="0" applyNumberFormat="1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vertical="center" wrapText="1"/>
    </xf>
    <xf numFmtId="0" fontId="0" fillId="0" borderId="5" xfId="0" applyBorder="1"/>
    <xf numFmtId="0" fontId="18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left" wrapText="1"/>
    </xf>
    <xf numFmtId="180" fontId="7" fillId="0" borderId="2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82" fontId="3" fillId="0" borderId="5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183" fontId="15" fillId="0" borderId="6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vertical="center"/>
    </xf>
    <xf numFmtId="184" fontId="7" fillId="0" borderId="5" xfId="6" applyNumberFormat="1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top" wrapText="1"/>
    </xf>
    <xf numFmtId="180" fontId="13" fillId="0" borderId="5" xfId="0" applyNumberFormat="1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horizontal="left" wrapText="1"/>
    </xf>
    <xf numFmtId="0" fontId="21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49" fontId="7" fillId="0" borderId="5" xfId="1" applyNumberFormat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49" fontId="22" fillId="0" borderId="5" xfId="1" applyNumberFormat="1" applyFont="1" applyBorder="1" applyAlignment="1">
      <alignment horizontal="center" vertical="center" wrapText="1"/>
    </xf>
    <xf numFmtId="0" fontId="22" fillId="0" borderId="5" xfId="4" applyFont="1" applyBorder="1" applyAlignment="1">
      <alignment horizontal="center" vertical="center"/>
    </xf>
    <xf numFmtId="0" fontId="7" fillId="0" borderId="5" xfId="4" applyFont="1" applyBorder="1" applyAlignment="1">
      <alignment horizontal="center" vertical="center"/>
    </xf>
    <xf numFmtId="0" fontId="18" fillId="0" borderId="5" xfId="4" applyFont="1" applyBorder="1" applyAlignment="1">
      <alignment horizontal="left" vertical="center" wrapText="1"/>
    </xf>
    <xf numFmtId="0" fontId="18" fillId="0" borderId="5" xfId="4" applyFont="1" applyBorder="1" applyAlignment="1">
      <alignment horizontal="center" vertical="center" wrapText="1"/>
    </xf>
    <xf numFmtId="183" fontId="15" fillId="0" borderId="5" xfId="4" applyNumberFormat="1" applyFont="1" applyBorder="1" applyAlignment="1">
      <alignment horizontal="center" vertical="center" wrapText="1"/>
    </xf>
    <xf numFmtId="0" fontId="7" fillId="0" borderId="5" xfId="1" applyFont="1" applyBorder="1" applyAlignment="1">
      <alignment horizontal="left" vertical="center" wrapText="1"/>
    </xf>
    <xf numFmtId="185" fontId="7" fillId="0" borderId="5" xfId="1" applyNumberFormat="1" applyFont="1" applyBorder="1" applyAlignment="1">
      <alignment horizontal="center" vertical="center" wrapText="1"/>
    </xf>
    <xf numFmtId="49" fontId="22" fillId="0" borderId="13" xfId="6" applyNumberFormat="1" applyFont="1" applyBorder="1" applyAlignment="1">
      <alignment horizontal="center" vertical="center" wrapText="1"/>
    </xf>
    <xf numFmtId="183" fontId="23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183" fontId="12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83" fontId="1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vertical="center"/>
    </xf>
    <xf numFmtId="0" fontId="3" fillId="2" borderId="9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7" fillId="0" borderId="6" xfId="4" applyFont="1" applyBorder="1" applyAlignment="1">
      <alignment horizontal="center" vertical="center" wrapText="1"/>
    </xf>
    <xf numFmtId="0" fontId="7" fillId="0" borderId="7" xfId="4" applyFont="1" applyBorder="1" applyAlignment="1">
      <alignment horizontal="center" vertical="center" wrapText="1"/>
    </xf>
    <xf numFmtId="0" fontId="7" fillId="0" borderId="8" xfId="4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9" fontId="7" fillId="0" borderId="6" xfId="0" applyNumberFormat="1" applyFont="1" applyBorder="1" applyAlignment="1">
      <alignment horizontal="left" vertical="center" wrapText="1"/>
    </xf>
    <xf numFmtId="9" fontId="7" fillId="0" borderId="7" xfId="0" applyNumberFormat="1" applyFont="1" applyBorder="1" applyAlignment="1">
      <alignment horizontal="left" vertical="center" wrapText="1"/>
    </xf>
    <xf numFmtId="9" fontId="7" fillId="0" borderId="8" xfId="0" applyNumberFormat="1" applyFont="1" applyBorder="1" applyAlignment="1">
      <alignment horizontal="left" vertical="center" wrapText="1"/>
    </xf>
    <xf numFmtId="0" fontId="19" fillId="0" borderId="5" xfId="0" applyFont="1" applyBorder="1" applyAlignment="1">
      <alignment vertical="center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83" fontId="15" fillId="0" borderId="5" xfId="0" applyNumberFormat="1" applyFont="1" applyBorder="1" applyAlignment="1">
      <alignment horizontal="center" vertical="center" wrapText="1"/>
    </xf>
    <xf numFmtId="183" fontId="15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0">
    <cellStyle name="_6师 2008年公路建议计划表" xfId="7" xr:uid="{00000000-0005-0000-0000-000038000000}"/>
    <cellStyle name="_ET_STYLE_NoName_00_" xfId="2" xr:uid="{00000000-0005-0000-0000-000032000000}"/>
    <cellStyle name="常规" xfId="0" builtinId="0"/>
    <cellStyle name="常规 11" xfId="4" xr:uid="{00000000-0005-0000-0000-000035000000}"/>
    <cellStyle name="常规 12 2" xfId="5" xr:uid="{00000000-0005-0000-0000-000036000000}"/>
    <cellStyle name="常规 2" xfId="6" xr:uid="{00000000-0005-0000-0000-000037000000}"/>
    <cellStyle name="常规 29 2" xfId="8" xr:uid="{00000000-0005-0000-0000-000039000000}"/>
    <cellStyle name="常规 7" xfId="9" xr:uid="{00000000-0005-0000-0000-00003A000000}"/>
    <cellStyle name="常规_2011年站场建设计划6000万(调整后）" xfId="1" xr:uid="{00000000-0005-0000-0000-000031000000}"/>
    <cellStyle name="普通_活用表_亿元表" xfId="3" xr:uid="{00000000-0005-0000-0000-000034000000}"/>
  </cellStyles>
  <dxfs count="0"/>
  <tableStyles count="0" defaultTableStyle="TableStyleMedium2" defaultPivotStyle="PivotStyleLight16"/>
  <colors>
    <mruColors>
      <color rgb="FF00B050"/>
      <color rgb="FFFFC000"/>
      <color rgb="FF000000"/>
      <color rgb="FFFF0000"/>
      <color rgb="FF70AD47"/>
      <color rgb="FF92D05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21"/>
  <sheetViews>
    <sheetView tabSelected="1" zoomScale="85" zoomScaleNormal="85" workbookViewId="0">
      <pane xSplit="2" ySplit="8" topLeftCell="C61" activePane="bottomRight" state="frozen"/>
      <selection pane="topRight"/>
      <selection pane="bottomLeft"/>
      <selection pane="bottomRight" activeCell="I63" sqref="I63"/>
    </sheetView>
  </sheetViews>
  <sheetFormatPr defaultColWidth="9" defaultRowHeight="13.8" x14ac:dyDescent="0.25"/>
  <cols>
    <col min="1" max="1" width="3.5546875" style="23" customWidth="1"/>
    <col min="2" max="2" width="32.5546875" customWidth="1"/>
    <col min="3" max="3" width="19.77734375" customWidth="1"/>
    <col min="4" max="4" width="7.33203125" style="23" customWidth="1"/>
    <col min="5" max="5" width="9.6640625" style="23" customWidth="1"/>
    <col min="6" max="6" width="9.21875" style="23" customWidth="1"/>
    <col min="7" max="7" width="14.5546875" style="23" customWidth="1"/>
    <col min="8" max="8" width="12.88671875" style="24" customWidth="1"/>
    <col min="9" max="9" width="13.88671875" style="25" customWidth="1"/>
    <col min="10" max="10" width="16.88671875" style="24" customWidth="1"/>
    <col min="11" max="11" width="12.77734375" style="24" customWidth="1"/>
    <col min="12" max="12" width="9.109375" style="16" customWidth="1"/>
    <col min="13" max="13" width="4.33203125" style="16" customWidth="1"/>
    <col min="14" max="14" width="4.21875" style="16" customWidth="1"/>
    <col min="15" max="15" width="4.33203125" style="16" customWidth="1"/>
    <col min="16" max="16" width="4" style="16" customWidth="1"/>
    <col min="17" max="17" width="4.109375" style="16" customWidth="1"/>
    <col min="18" max="18" width="7.6640625" style="16" customWidth="1"/>
    <col min="19" max="19" width="12.6640625" style="16" customWidth="1"/>
    <col min="20" max="20" width="10.109375" style="16" customWidth="1"/>
    <col min="22" max="22" width="11.6640625"/>
  </cols>
  <sheetData>
    <row r="1" spans="1:20" ht="25.5" customHeight="1" x14ac:dyDescent="0.4">
      <c r="B1" s="111" t="s">
        <v>0</v>
      </c>
      <c r="C1" s="111"/>
      <c r="D1" s="111"/>
      <c r="E1" s="111"/>
      <c r="F1" s="111"/>
      <c r="G1" s="111"/>
      <c r="H1" s="112"/>
      <c r="I1" s="111"/>
      <c r="J1" s="112"/>
      <c r="K1" s="112"/>
      <c r="L1" s="113"/>
      <c r="M1" s="113"/>
      <c r="N1" s="114"/>
      <c r="O1" s="114"/>
      <c r="P1" s="114"/>
      <c r="Q1" s="114"/>
      <c r="R1" s="114"/>
    </row>
    <row r="2" spans="1:20" ht="18.899999999999999" customHeight="1" x14ac:dyDescent="0.4">
      <c r="B2" s="26"/>
      <c r="C2" s="26"/>
      <c r="D2" s="26"/>
      <c r="E2" s="26"/>
      <c r="F2" s="26"/>
      <c r="G2" s="26"/>
      <c r="H2" s="115"/>
      <c r="I2" s="116"/>
      <c r="J2" s="115"/>
      <c r="K2" s="27"/>
      <c r="L2" s="28"/>
      <c r="M2" s="28"/>
    </row>
    <row r="3" spans="1:20" ht="21" customHeight="1" x14ac:dyDescent="0.25">
      <c r="A3" s="29" t="s">
        <v>1</v>
      </c>
      <c r="B3" s="29"/>
      <c r="N3" s="114"/>
      <c r="O3" s="114"/>
      <c r="P3" s="114"/>
      <c r="Q3" s="114"/>
      <c r="R3" s="114"/>
    </row>
    <row r="4" spans="1:20" ht="18" customHeight="1" x14ac:dyDescent="0.25">
      <c r="A4" s="147" t="s">
        <v>2</v>
      </c>
      <c r="B4" s="127" t="s">
        <v>3</v>
      </c>
      <c r="C4" s="127" t="s">
        <v>4</v>
      </c>
      <c r="D4" s="127" t="s">
        <v>5</v>
      </c>
      <c r="E4" s="127" t="s">
        <v>6</v>
      </c>
      <c r="F4" s="127" t="s">
        <v>7</v>
      </c>
      <c r="G4" s="127" t="s">
        <v>8</v>
      </c>
      <c r="H4" s="167" t="s">
        <v>9</v>
      </c>
      <c r="I4" s="127" t="s">
        <v>10</v>
      </c>
      <c r="J4" s="167" t="s">
        <v>11</v>
      </c>
      <c r="K4" s="167" t="s">
        <v>12</v>
      </c>
      <c r="L4" s="127" t="s">
        <v>13</v>
      </c>
      <c r="M4" s="127"/>
      <c r="N4" s="171"/>
      <c r="O4" s="171"/>
      <c r="P4" s="171"/>
      <c r="Q4" s="171"/>
      <c r="R4" s="171"/>
      <c r="S4" s="127" t="s">
        <v>14</v>
      </c>
      <c r="T4" s="127"/>
    </row>
    <row r="5" spans="1:20" s="15" customFormat="1" ht="12.75" customHeight="1" x14ac:dyDescent="0.25">
      <c r="A5" s="165"/>
      <c r="B5" s="127"/>
      <c r="C5" s="127"/>
      <c r="D5" s="127"/>
      <c r="E5" s="127"/>
      <c r="F5" s="127"/>
      <c r="G5" s="127"/>
      <c r="H5" s="167"/>
      <c r="I5" s="127"/>
      <c r="J5" s="167"/>
      <c r="K5" s="167"/>
      <c r="L5" s="127"/>
      <c r="M5" s="127"/>
      <c r="N5" s="127"/>
      <c r="O5" s="127"/>
      <c r="P5" s="127"/>
      <c r="Q5" s="127"/>
      <c r="R5" s="127"/>
      <c r="S5" s="127"/>
      <c r="T5" s="127"/>
    </row>
    <row r="6" spans="1:20" s="15" customFormat="1" ht="13.5" customHeight="1" x14ac:dyDescent="0.25">
      <c r="A6" s="165"/>
      <c r="B6" s="127"/>
      <c r="C6" s="127"/>
      <c r="D6" s="127"/>
      <c r="E6" s="127"/>
      <c r="F6" s="127"/>
      <c r="G6" s="127"/>
      <c r="H6" s="167"/>
      <c r="I6" s="127"/>
      <c r="J6" s="167"/>
      <c r="K6" s="167"/>
      <c r="L6" s="169" t="s">
        <v>15</v>
      </c>
      <c r="M6" s="124" t="s">
        <v>16</v>
      </c>
      <c r="N6" s="124"/>
      <c r="O6" s="124"/>
      <c r="P6" s="124"/>
      <c r="Q6" s="124"/>
      <c r="R6" s="124"/>
      <c r="S6" s="127"/>
      <c r="T6" s="127"/>
    </row>
    <row r="7" spans="1:20" s="15" customFormat="1" ht="16.05" customHeight="1" x14ac:dyDescent="0.25">
      <c r="A7" s="165"/>
      <c r="B7" s="127"/>
      <c r="C7" s="127"/>
      <c r="D7" s="127"/>
      <c r="E7" s="127"/>
      <c r="F7" s="127"/>
      <c r="G7" s="127"/>
      <c r="H7" s="167"/>
      <c r="I7" s="127"/>
      <c r="J7" s="167"/>
      <c r="K7" s="167"/>
      <c r="L7" s="169"/>
      <c r="M7" s="124"/>
      <c r="N7" s="124"/>
      <c r="O7" s="124"/>
      <c r="P7" s="124"/>
      <c r="Q7" s="124"/>
      <c r="R7" s="124"/>
      <c r="S7" s="152" t="s">
        <v>17</v>
      </c>
      <c r="T7" s="152" t="s">
        <v>18</v>
      </c>
    </row>
    <row r="8" spans="1:20" ht="12" customHeight="1" x14ac:dyDescent="0.25">
      <c r="A8" s="166"/>
      <c r="B8" s="127"/>
      <c r="C8" s="127"/>
      <c r="D8" s="127"/>
      <c r="E8" s="127"/>
      <c r="F8" s="127"/>
      <c r="G8" s="147"/>
      <c r="H8" s="167"/>
      <c r="I8" s="127"/>
      <c r="J8" s="168"/>
      <c r="K8" s="168"/>
      <c r="L8" s="170"/>
      <c r="M8" s="124"/>
      <c r="N8" s="121"/>
      <c r="O8" s="121"/>
      <c r="P8" s="121"/>
      <c r="Q8" s="121"/>
      <c r="R8" s="121"/>
      <c r="S8" s="152"/>
      <c r="T8" s="152"/>
    </row>
    <row r="9" spans="1:20" ht="15.6" x14ac:dyDescent="0.25">
      <c r="A9" s="117" t="s">
        <v>19</v>
      </c>
      <c r="B9" s="118"/>
      <c r="C9" s="118"/>
      <c r="D9" s="118"/>
      <c r="E9" s="118"/>
      <c r="F9" s="119"/>
      <c r="G9" s="37">
        <f>SUM(G10,G17,G23,G32,G42,G52,G60,G67,G81,G95,G107,G113)</f>
        <v>783078.16650000005</v>
      </c>
      <c r="H9" s="38">
        <f>SUM(H10,H17,H23,H32,H42,H52,H60,H67,H81,H95,H107,H113)</f>
        <v>620543.19999999995</v>
      </c>
      <c r="I9" s="37">
        <f>SUM(I10,I17,I23,I32,I42,I52,I60,I67,I81,I95,I107,I113)</f>
        <v>66851.199999999997</v>
      </c>
      <c r="J9" s="38">
        <f>SUM(J10,J17,J23,J32,J42,J52,J60,J67,J81,J95,J107,J113)</f>
        <v>41177.800000000003</v>
      </c>
      <c r="K9" s="38">
        <f>SUM(K10,K17,K23,K32,K42,K52,K60,K67,K81,K95,K107,K113)</f>
        <v>3127.4</v>
      </c>
      <c r="L9" s="120"/>
      <c r="M9" s="120"/>
      <c r="N9" s="121"/>
      <c r="O9" s="121"/>
      <c r="P9" s="121"/>
      <c r="Q9" s="121"/>
      <c r="R9" s="121"/>
      <c r="S9" s="39"/>
      <c r="T9" s="39"/>
    </row>
    <row r="10" spans="1:20" s="16" customFormat="1" ht="24.9" customHeight="1" x14ac:dyDescent="0.25">
      <c r="A10" s="122" t="s">
        <v>20</v>
      </c>
      <c r="B10" s="123"/>
      <c r="C10" s="40"/>
      <c r="D10" s="41"/>
      <c r="E10" s="41"/>
      <c r="F10" s="41"/>
      <c r="G10" s="37">
        <f>SUM(G11,G14,G15,G16)</f>
        <v>324700</v>
      </c>
      <c r="H10" s="38">
        <f>SUM(H11,H14,H15,H16)</f>
        <v>184285.4</v>
      </c>
      <c r="I10" s="37">
        <f>SUM(I11,I14,I15,I16)</f>
        <v>14600</v>
      </c>
      <c r="J10" s="38">
        <f>SUM(J11,J14,J15,J16)</f>
        <v>10600</v>
      </c>
      <c r="K10" s="38">
        <f>SUM(K11,K14,K15,K16)</f>
        <v>1500</v>
      </c>
      <c r="L10" s="42"/>
      <c r="M10" s="124"/>
      <c r="N10" s="121"/>
      <c r="O10" s="121"/>
      <c r="P10" s="121"/>
      <c r="Q10" s="121"/>
      <c r="R10" s="121"/>
      <c r="S10" s="33"/>
      <c r="T10" s="33"/>
    </row>
    <row r="11" spans="1:20" s="17" customFormat="1" ht="18.75" customHeight="1" x14ac:dyDescent="0.25">
      <c r="A11" s="125" t="s">
        <v>21</v>
      </c>
      <c r="B11" s="126"/>
      <c r="C11" s="126"/>
      <c r="D11" s="43"/>
      <c r="E11" s="43"/>
      <c r="F11" s="43"/>
      <c r="G11" s="34">
        <f t="shared" ref="G11:K11" si="0">SUM(G12:G13)</f>
        <v>324700</v>
      </c>
      <c r="H11" s="44">
        <f t="shared" si="0"/>
        <v>184285.4</v>
      </c>
      <c r="I11" s="34">
        <f t="shared" si="0"/>
        <v>14600</v>
      </c>
      <c r="J11" s="44">
        <f t="shared" si="0"/>
        <v>10600</v>
      </c>
      <c r="K11" s="44">
        <f t="shared" si="0"/>
        <v>1500</v>
      </c>
      <c r="L11" s="45"/>
      <c r="M11" s="127"/>
      <c r="N11" s="128"/>
      <c r="O11" s="128"/>
      <c r="P11" s="128"/>
      <c r="Q11" s="128"/>
      <c r="R11" s="128"/>
      <c r="S11" s="33"/>
      <c r="T11" s="33"/>
    </row>
    <row r="12" spans="1:20" s="17" customFormat="1" ht="133.94999999999999" customHeight="1" x14ac:dyDescent="0.25">
      <c r="A12" s="46">
        <v>1</v>
      </c>
      <c r="B12" s="47" t="s">
        <v>22</v>
      </c>
      <c r="C12" s="47" t="s">
        <v>23</v>
      </c>
      <c r="D12" s="43" t="s">
        <v>24</v>
      </c>
      <c r="E12" s="31">
        <v>2018</v>
      </c>
      <c r="F12" s="31">
        <v>2027</v>
      </c>
      <c r="G12" s="31">
        <v>315700</v>
      </c>
      <c r="H12" s="32">
        <v>177685.4</v>
      </c>
      <c r="I12" s="48">
        <v>8000</v>
      </c>
      <c r="J12" s="32">
        <v>4000</v>
      </c>
      <c r="K12" s="32">
        <v>500</v>
      </c>
      <c r="L12" s="31" t="s">
        <v>25</v>
      </c>
      <c r="M12" s="129" t="s">
        <v>26</v>
      </c>
      <c r="N12" s="130"/>
      <c r="O12" s="130"/>
      <c r="P12" s="130"/>
      <c r="Q12" s="130"/>
      <c r="R12" s="130"/>
      <c r="S12" s="33"/>
      <c r="T12" s="33"/>
    </row>
    <row r="13" spans="1:20" s="17" customFormat="1" ht="28.05" customHeight="1" x14ac:dyDescent="0.25">
      <c r="A13" s="51">
        <v>2</v>
      </c>
      <c r="B13" s="45" t="s">
        <v>27</v>
      </c>
      <c r="C13" s="45" t="s">
        <v>28</v>
      </c>
      <c r="D13" s="51" t="s">
        <v>29</v>
      </c>
      <c r="E13" s="31">
        <v>2023</v>
      </c>
      <c r="F13" s="31">
        <v>2026</v>
      </c>
      <c r="G13" s="31">
        <v>9000</v>
      </c>
      <c r="H13" s="32">
        <v>6600</v>
      </c>
      <c r="I13" s="48">
        <v>6600</v>
      </c>
      <c r="J13" s="32">
        <v>6600</v>
      </c>
      <c r="K13" s="32">
        <v>1000</v>
      </c>
      <c r="L13" s="31" t="s">
        <v>30</v>
      </c>
      <c r="M13" s="129" t="s">
        <v>31</v>
      </c>
      <c r="N13" s="129"/>
      <c r="O13" s="129"/>
      <c r="P13" s="129"/>
      <c r="Q13" s="129"/>
      <c r="R13" s="129"/>
      <c r="S13" s="33"/>
      <c r="T13" s="33"/>
    </row>
    <row r="14" spans="1:20" s="17" customFormat="1" ht="18" customHeight="1" x14ac:dyDescent="0.25">
      <c r="A14" s="131" t="s">
        <v>32</v>
      </c>
      <c r="B14" s="132"/>
      <c r="C14" s="53"/>
      <c r="D14" s="54"/>
      <c r="E14" s="54"/>
      <c r="F14" s="54"/>
      <c r="G14" s="51"/>
      <c r="H14" s="55"/>
      <c r="I14" s="51"/>
      <c r="J14" s="55"/>
      <c r="K14" s="55"/>
      <c r="L14" s="31"/>
      <c r="M14" s="127"/>
      <c r="N14" s="128"/>
      <c r="O14" s="128"/>
      <c r="P14" s="128"/>
      <c r="Q14" s="128"/>
      <c r="R14" s="128"/>
      <c r="S14" s="36"/>
      <c r="T14" s="36"/>
    </row>
    <row r="15" spans="1:20" s="17" customFormat="1" ht="20.25" customHeight="1" x14ac:dyDescent="0.25">
      <c r="A15" s="133" t="s">
        <v>33</v>
      </c>
      <c r="B15" s="134"/>
      <c r="C15" s="134"/>
      <c r="D15" s="58"/>
      <c r="E15" s="58"/>
      <c r="F15" s="58"/>
      <c r="G15" s="59"/>
      <c r="H15" s="60"/>
      <c r="I15" s="59"/>
      <c r="J15" s="60"/>
      <c r="K15" s="60"/>
      <c r="L15" s="45"/>
      <c r="M15" s="127"/>
      <c r="N15" s="128"/>
      <c r="O15" s="128"/>
      <c r="P15" s="128"/>
      <c r="Q15" s="128"/>
      <c r="R15" s="128"/>
      <c r="S15" s="39"/>
      <c r="T15" s="39"/>
    </row>
    <row r="16" spans="1:20" s="18" customFormat="1" ht="21" customHeight="1" x14ac:dyDescent="0.25">
      <c r="A16" s="131" t="s">
        <v>34</v>
      </c>
      <c r="B16" s="132"/>
      <c r="C16" s="132"/>
      <c r="D16" s="135"/>
      <c r="E16" s="135"/>
      <c r="F16" s="136"/>
      <c r="G16" s="31"/>
      <c r="H16" s="32"/>
      <c r="I16" s="31"/>
      <c r="J16" s="32"/>
      <c r="K16" s="32"/>
      <c r="L16" s="45"/>
      <c r="M16" s="127"/>
      <c r="N16" s="137"/>
      <c r="O16" s="137"/>
      <c r="P16" s="137"/>
      <c r="Q16" s="137"/>
      <c r="R16" s="137"/>
      <c r="S16" s="39"/>
      <c r="T16" s="39"/>
    </row>
    <row r="17" spans="1:20" s="16" customFormat="1" ht="24" customHeight="1" x14ac:dyDescent="0.25">
      <c r="A17" s="122" t="s">
        <v>35</v>
      </c>
      <c r="B17" s="123"/>
      <c r="C17" s="40"/>
      <c r="D17" s="41"/>
      <c r="E17" s="41"/>
      <c r="F17" s="41"/>
      <c r="G17" s="37">
        <f>G18+G19+G20+G22</f>
        <v>13646</v>
      </c>
      <c r="H17" s="38">
        <f>H18+H19+H20+H22</f>
        <v>13646</v>
      </c>
      <c r="I17" s="37">
        <f>I18+I19+I20+I22</f>
        <v>12811</v>
      </c>
      <c r="J17" s="38">
        <f>J18+J19+J20+J22</f>
        <v>430</v>
      </c>
      <c r="K17" s="38">
        <f>K18+K19+K20+K22</f>
        <v>0</v>
      </c>
      <c r="L17" s="42"/>
      <c r="M17" s="124"/>
      <c r="N17" s="121"/>
      <c r="O17" s="121"/>
      <c r="P17" s="121"/>
      <c r="Q17" s="121"/>
      <c r="R17" s="121"/>
      <c r="S17" s="33"/>
      <c r="T17" s="33"/>
    </row>
    <row r="18" spans="1:20" s="17" customFormat="1" ht="18.75" customHeight="1" x14ac:dyDescent="0.25">
      <c r="A18" s="125" t="s">
        <v>21</v>
      </c>
      <c r="B18" s="126"/>
      <c r="C18" s="126"/>
      <c r="D18" s="43"/>
      <c r="E18" s="43"/>
      <c r="F18" s="43"/>
      <c r="G18" s="34"/>
      <c r="H18" s="44"/>
      <c r="I18" s="34"/>
      <c r="J18" s="44"/>
      <c r="K18" s="44"/>
      <c r="L18" s="45"/>
      <c r="M18" s="127"/>
      <c r="N18" s="128"/>
      <c r="O18" s="128"/>
      <c r="P18" s="128"/>
      <c r="Q18" s="128"/>
      <c r="R18" s="128"/>
      <c r="S18" s="39"/>
      <c r="T18" s="39"/>
    </row>
    <row r="19" spans="1:20" s="17" customFormat="1" ht="18" customHeight="1" x14ac:dyDescent="0.25">
      <c r="A19" s="131" t="s">
        <v>32</v>
      </c>
      <c r="B19" s="132"/>
      <c r="C19" s="53"/>
      <c r="D19" s="54"/>
      <c r="E19" s="54"/>
      <c r="F19" s="54"/>
      <c r="G19" s="51"/>
      <c r="H19" s="55"/>
      <c r="I19" s="51"/>
      <c r="J19" s="55"/>
      <c r="K19" s="55"/>
      <c r="L19" s="39"/>
      <c r="M19" s="127"/>
      <c r="N19" s="128"/>
      <c r="O19" s="128"/>
      <c r="P19" s="128"/>
      <c r="Q19" s="128"/>
      <c r="R19" s="128"/>
      <c r="S19" s="51"/>
      <c r="T19" s="51"/>
    </row>
    <row r="20" spans="1:20" s="17" customFormat="1" ht="20.25" customHeight="1" x14ac:dyDescent="0.25">
      <c r="A20" s="133" t="s">
        <v>33</v>
      </c>
      <c r="B20" s="134"/>
      <c r="C20" s="134"/>
      <c r="D20" s="58"/>
      <c r="E20" s="58"/>
      <c r="F20" s="58"/>
      <c r="G20" s="59">
        <f>SUM(G21)</f>
        <v>13646</v>
      </c>
      <c r="H20" s="60">
        <f>SUM(H21)</f>
        <v>13646</v>
      </c>
      <c r="I20" s="59">
        <f>SUM(I21)</f>
        <v>12811</v>
      </c>
      <c r="J20" s="60">
        <f>SUM(J21)</f>
        <v>430</v>
      </c>
      <c r="K20" s="60">
        <f>SUM(K21)</f>
        <v>0</v>
      </c>
      <c r="L20" s="45"/>
      <c r="M20" s="127"/>
      <c r="N20" s="128"/>
      <c r="O20" s="128"/>
      <c r="P20" s="128"/>
      <c r="Q20" s="128"/>
      <c r="R20" s="128"/>
      <c r="S20" s="49"/>
      <c r="T20" s="49"/>
    </row>
    <row r="21" spans="1:20" s="17" customFormat="1" ht="20.25" customHeight="1" x14ac:dyDescent="0.25">
      <c r="A21" s="56">
        <v>1</v>
      </c>
      <c r="B21" s="50" t="s">
        <v>36</v>
      </c>
      <c r="C21" s="57" t="s">
        <v>37</v>
      </c>
      <c r="D21" s="58" t="s">
        <v>38</v>
      </c>
      <c r="E21" s="58">
        <v>2021</v>
      </c>
      <c r="F21" s="58">
        <v>2026</v>
      </c>
      <c r="G21" s="59">
        <v>13646</v>
      </c>
      <c r="H21" s="60">
        <v>13646</v>
      </c>
      <c r="I21" s="59">
        <v>12811</v>
      </c>
      <c r="J21" s="60">
        <v>430</v>
      </c>
      <c r="K21" s="60">
        <v>0</v>
      </c>
      <c r="L21" s="31" t="s">
        <v>39</v>
      </c>
      <c r="M21" s="138"/>
      <c r="N21" s="139"/>
      <c r="O21" s="139"/>
      <c r="P21" s="139"/>
      <c r="Q21" s="139"/>
      <c r="R21" s="140"/>
      <c r="S21" s="49"/>
      <c r="T21" s="49"/>
    </row>
    <row r="22" spans="1:20" s="18" customFormat="1" ht="21" customHeight="1" x14ac:dyDescent="0.25">
      <c r="A22" s="131" t="s">
        <v>34</v>
      </c>
      <c r="B22" s="132"/>
      <c r="C22" s="132"/>
      <c r="D22" s="135"/>
      <c r="E22" s="135"/>
      <c r="F22" s="136"/>
      <c r="G22" s="31"/>
      <c r="H22" s="32"/>
      <c r="I22" s="31"/>
      <c r="J22" s="32"/>
      <c r="K22" s="32"/>
      <c r="L22" s="45"/>
      <c r="M22" s="127"/>
      <c r="N22" s="137"/>
      <c r="O22" s="137"/>
      <c r="P22" s="137"/>
      <c r="Q22" s="137"/>
      <c r="R22" s="137"/>
      <c r="S22" s="49"/>
      <c r="T22" s="49"/>
    </row>
    <row r="23" spans="1:20" s="16" customFormat="1" ht="24.9" customHeight="1" x14ac:dyDescent="0.25">
      <c r="A23" s="141" t="s">
        <v>40</v>
      </c>
      <c r="B23" s="142"/>
      <c r="C23" s="40"/>
      <c r="D23" s="41"/>
      <c r="E23" s="41"/>
      <c r="F23" s="41"/>
      <c r="G23" s="37">
        <f>SUM(G24,G25,G30,G31)</f>
        <v>20364</v>
      </c>
      <c r="H23" s="38">
        <f>SUM(H24,H25,H30,H31)</f>
        <v>18414</v>
      </c>
      <c r="I23" s="37">
        <f>SUM(I24,I25,I30,I31)</f>
        <v>2518</v>
      </c>
      <c r="J23" s="38">
        <f>SUM(J24,J25,J30,J31)</f>
        <v>1598</v>
      </c>
      <c r="K23" s="38">
        <f>SUM(K24,K25,K30,K31)</f>
        <v>0</v>
      </c>
      <c r="L23" s="42"/>
      <c r="M23" s="124"/>
      <c r="N23" s="121"/>
      <c r="O23" s="121"/>
      <c r="P23" s="121"/>
      <c r="Q23" s="121"/>
      <c r="R23" s="121"/>
      <c r="S23" s="39"/>
      <c r="T23" s="39"/>
    </row>
    <row r="24" spans="1:20" s="17" customFormat="1" ht="18.75" customHeight="1" x14ac:dyDescent="0.25">
      <c r="A24" s="125" t="s">
        <v>21</v>
      </c>
      <c r="B24" s="126"/>
      <c r="C24" s="126"/>
      <c r="D24" s="43"/>
      <c r="E24" s="43"/>
      <c r="F24" s="43"/>
      <c r="G24" s="34"/>
      <c r="H24" s="44"/>
      <c r="I24" s="34"/>
      <c r="J24" s="44"/>
      <c r="K24" s="44"/>
      <c r="L24" s="45"/>
      <c r="M24" s="127"/>
      <c r="N24" s="128"/>
      <c r="O24" s="128"/>
      <c r="P24" s="128"/>
      <c r="Q24" s="128"/>
      <c r="R24" s="128"/>
      <c r="S24" s="39"/>
      <c r="T24" s="39"/>
    </row>
    <row r="25" spans="1:20" s="17" customFormat="1" ht="18" customHeight="1" x14ac:dyDescent="0.25">
      <c r="A25" s="131" t="s">
        <v>32</v>
      </c>
      <c r="B25" s="132"/>
      <c r="C25" s="53"/>
      <c r="D25" s="54"/>
      <c r="E25" s="54"/>
      <c r="F25" s="54"/>
      <c r="G25" s="51">
        <f>SUM(G26:G29)</f>
        <v>20364</v>
      </c>
      <c r="H25" s="55">
        <f>SUM(H26:H29)</f>
        <v>18414</v>
      </c>
      <c r="I25" s="51">
        <f>SUM(I26:I29)</f>
        <v>2518</v>
      </c>
      <c r="J25" s="55">
        <f>SUM(J26:J29)</f>
        <v>1598</v>
      </c>
      <c r="K25" s="55">
        <f>SUM(K26:K29)</f>
        <v>0</v>
      </c>
      <c r="L25" s="39"/>
      <c r="M25" s="127"/>
      <c r="N25" s="128"/>
      <c r="O25" s="128"/>
      <c r="P25" s="128"/>
      <c r="Q25" s="128"/>
      <c r="R25" s="128"/>
      <c r="S25" s="51"/>
      <c r="T25" s="51"/>
    </row>
    <row r="26" spans="1:20" ht="25.95" customHeight="1" x14ac:dyDescent="0.25">
      <c r="A26" s="31">
        <v>1</v>
      </c>
      <c r="B26" s="47" t="s">
        <v>41</v>
      </c>
      <c r="C26" s="49" t="s">
        <v>42</v>
      </c>
      <c r="D26" s="31" t="s">
        <v>38</v>
      </c>
      <c r="E26" s="31">
        <v>2024</v>
      </c>
      <c r="F26" s="31">
        <v>2026</v>
      </c>
      <c r="G26" s="64">
        <v>9764</v>
      </c>
      <c r="H26" s="32">
        <v>9764</v>
      </c>
      <c r="I26" s="31">
        <v>918</v>
      </c>
      <c r="J26" s="65">
        <v>918</v>
      </c>
      <c r="K26" s="65">
        <v>0</v>
      </c>
      <c r="L26" s="62" t="s">
        <v>39</v>
      </c>
      <c r="M26" s="120"/>
      <c r="N26" s="143"/>
      <c r="O26" s="143"/>
      <c r="P26" s="143"/>
      <c r="Q26" s="143"/>
      <c r="R26" s="143"/>
      <c r="S26" s="39"/>
      <c r="T26" s="39"/>
    </row>
    <row r="27" spans="1:20" ht="24" customHeight="1" x14ac:dyDescent="0.25">
      <c r="A27" s="31">
        <v>2</v>
      </c>
      <c r="B27" s="47" t="s">
        <v>43</v>
      </c>
      <c r="C27" s="49" t="s">
        <v>44</v>
      </c>
      <c r="D27" s="31" t="s">
        <v>38</v>
      </c>
      <c r="E27" s="31">
        <v>2023</v>
      </c>
      <c r="F27" s="31">
        <v>2024</v>
      </c>
      <c r="G27" s="64">
        <v>9000</v>
      </c>
      <c r="H27" s="32">
        <v>7970</v>
      </c>
      <c r="I27" s="31">
        <v>0</v>
      </c>
      <c r="J27" s="32">
        <v>0</v>
      </c>
      <c r="K27" s="65">
        <v>0</v>
      </c>
      <c r="L27" s="62" t="s">
        <v>45</v>
      </c>
      <c r="M27" s="144" t="s">
        <v>46</v>
      </c>
      <c r="N27" s="145"/>
      <c r="O27" s="145"/>
      <c r="P27" s="145"/>
      <c r="Q27" s="145"/>
      <c r="R27" s="146"/>
      <c r="S27" s="49"/>
      <c r="T27" s="49"/>
    </row>
    <row r="28" spans="1:20" ht="24" customHeight="1" x14ac:dyDescent="0.25">
      <c r="A28" s="68">
        <v>3</v>
      </c>
      <c r="B28" s="49" t="s">
        <v>47</v>
      </c>
      <c r="C28" s="45" t="s">
        <v>48</v>
      </c>
      <c r="D28" s="31" t="s">
        <v>24</v>
      </c>
      <c r="E28" s="31">
        <v>2026</v>
      </c>
      <c r="F28" s="31">
        <v>2027</v>
      </c>
      <c r="G28" s="31">
        <v>800</v>
      </c>
      <c r="H28" s="69">
        <v>340</v>
      </c>
      <c r="I28" s="31">
        <v>800</v>
      </c>
      <c r="J28" s="69">
        <v>340</v>
      </c>
      <c r="K28" s="69">
        <v>0</v>
      </c>
      <c r="L28" s="62" t="s">
        <v>25</v>
      </c>
      <c r="M28" s="120" t="s">
        <v>49</v>
      </c>
      <c r="N28" s="143"/>
      <c r="O28" s="143"/>
      <c r="P28" s="143"/>
      <c r="Q28" s="143"/>
      <c r="R28" s="143"/>
      <c r="S28" s="49"/>
      <c r="T28" s="49"/>
    </row>
    <row r="29" spans="1:20" ht="24" customHeight="1" x14ac:dyDescent="0.25">
      <c r="A29" s="68">
        <v>4</v>
      </c>
      <c r="B29" s="70" t="s">
        <v>50</v>
      </c>
      <c r="C29" s="45" t="s">
        <v>48</v>
      </c>
      <c r="D29" s="31" t="s">
        <v>24</v>
      </c>
      <c r="E29" s="31">
        <v>2026</v>
      </c>
      <c r="F29" s="31">
        <v>2027</v>
      </c>
      <c r="G29" s="31">
        <v>800</v>
      </c>
      <c r="H29" s="69">
        <v>340</v>
      </c>
      <c r="I29" s="31">
        <v>800</v>
      </c>
      <c r="J29" s="69">
        <v>340</v>
      </c>
      <c r="K29" s="69">
        <v>0</v>
      </c>
      <c r="L29" s="62" t="s">
        <v>25</v>
      </c>
      <c r="M29" s="120" t="s">
        <v>49</v>
      </c>
      <c r="N29" s="143"/>
      <c r="O29" s="143"/>
      <c r="P29" s="143"/>
      <c r="Q29" s="143"/>
      <c r="R29" s="143"/>
      <c r="S29" s="49"/>
      <c r="T29" s="49"/>
    </row>
    <row r="30" spans="1:20" s="17" customFormat="1" ht="20.25" customHeight="1" x14ac:dyDescent="0.25">
      <c r="A30" s="133" t="s">
        <v>33</v>
      </c>
      <c r="B30" s="134"/>
      <c r="C30" s="134"/>
      <c r="D30" s="58"/>
      <c r="E30" s="58"/>
      <c r="F30" s="58"/>
      <c r="G30" s="59"/>
      <c r="H30" s="60"/>
      <c r="I30" s="59"/>
      <c r="J30" s="60"/>
      <c r="K30" s="60"/>
      <c r="L30" s="45"/>
      <c r="M30" s="127"/>
      <c r="N30" s="128"/>
      <c r="O30" s="128"/>
      <c r="P30" s="128"/>
      <c r="Q30" s="128"/>
      <c r="R30" s="128"/>
      <c r="S30" s="49"/>
      <c r="T30" s="49"/>
    </row>
    <row r="31" spans="1:20" s="18" customFormat="1" ht="21" customHeight="1" x14ac:dyDescent="0.25">
      <c r="A31" s="131" t="s">
        <v>34</v>
      </c>
      <c r="B31" s="132"/>
      <c r="C31" s="132"/>
      <c r="D31" s="135"/>
      <c r="E31" s="135"/>
      <c r="F31" s="136"/>
      <c r="G31" s="31"/>
      <c r="H31" s="32"/>
      <c r="I31" s="31"/>
      <c r="J31" s="32"/>
      <c r="K31" s="32"/>
      <c r="L31" s="45"/>
      <c r="M31" s="127"/>
      <c r="N31" s="137"/>
      <c r="O31" s="137"/>
      <c r="P31" s="137"/>
      <c r="Q31" s="137"/>
      <c r="R31" s="137"/>
      <c r="S31" s="49"/>
      <c r="T31" s="49"/>
    </row>
    <row r="32" spans="1:20" s="16" customFormat="1" ht="24.9" customHeight="1" x14ac:dyDescent="0.25">
      <c r="A32" s="122" t="s">
        <v>51</v>
      </c>
      <c r="B32" s="123"/>
      <c r="C32" s="40"/>
      <c r="D32" s="41"/>
      <c r="E32" s="41"/>
      <c r="F32" s="41"/>
      <c r="G32" s="37">
        <f>SUM(G33,G34,G37,G41)</f>
        <v>57952</v>
      </c>
      <c r="H32" s="38">
        <f>SUM(H33,H34,H37,H41)</f>
        <v>57131.9</v>
      </c>
      <c r="I32" s="37">
        <f>SUM(I33,I34,I37,I41)</f>
        <v>9013</v>
      </c>
      <c r="J32" s="38">
        <f>SUM(J33,J34,J37,J41)</f>
        <v>10741</v>
      </c>
      <c r="K32" s="38">
        <f>SUM(K33,K34,K37,K41)</f>
        <v>283</v>
      </c>
      <c r="L32" s="42"/>
      <c r="M32" s="124"/>
      <c r="N32" s="121"/>
      <c r="O32" s="121"/>
      <c r="P32" s="121"/>
      <c r="Q32" s="121"/>
      <c r="R32" s="121"/>
      <c r="S32" s="39"/>
      <c r="T32" s="39"/>
    </row>
    <row r="33" spans="1:20" s="17" customFormat="1" ht="18.75" customHeight="1" x14ac:dyDescent="0.25">
      <c r="A33" s="125" t="s">
        <v>21</v>
      </c>
      <c r="B33" s="126"/>
      <c r="C33" s="126"/>
      <c r="D33" s="43"/>
      <c r="E33" s="43"/>
      <c r="F33" s="43"/>
      <c r="G33" s="34"/>
      <c r="H33" s="44"/>
      <c r="I33" s="34"/>
      <c r="J33" s="44"/>
      <c r="K33" s="44"/>
      <c r="L33" s="45"/>
      <c r="M33" s="127"/>
      <c r="N33" s="128"/>
      <c r="O33" s="128"/>
      <c r="P33" s="128"/>
      <c r="Q33" s="128"/>
      <c r="R33" s="128"/>
      <c r="S33" s="39"/>
      <c r="T33" s="39"/>
    </row>
    <row r="34" spans="1:20" s="17" customFormat="1" ht="18" customHeight="1" x14ac:dyDescent="0.25">
      <c r="A34" s="131" t="s">
        <v>32</v>
      </c>
      <c r="B34" s="132"/>
      <c r="C34" s="53"/>
      <c r="D34" s="54"/>
      <c r="E34" s="54"/>
      <c r="F34" s="54"/>
      <c r="G34" s="51">
        <f t="shared" ref="G34:K34" si="1">SUM(G35:G36)</f>
        <v>50000</v>
      </c>
      <c r="H34" s="55">
        <f t="shared" si="1"/>
        <v>49999.9</v>
      </c>
      <c r="I34" s="51">
        <f t="shared" si="1"/>
        <v>3996</v>
      </c>
      <c r="J34" s="55">
        <f t="shared" si="1"/>
        <v>3609</v>
      </c>
      <c r="K34" s="55">
        <f t="shared" si="1"/>
        <v>0</v>
      </c>
      <c r="L34" s="31"/>
      <c r="M34" s="127"/>
      <c r="N34" s="128"/>
      <c r="O34" s="128"/>
      <c r="P34" s="128"/>
      <c r="Q34" s="128"/>
      <c r="R34" s="128"/>
      <c r="S34" s="51"/>
      <c r="T34" s="51"/>
    </row>
    <row r="35" spans="1:20" s="19" customFormat="1" ht="30" customHeight="1" x14ac:dyDescent="0.25">
      <c r="A35" s="31">
        <v>1</v>
      </c>
      <c r="B35" s="47" t="s">
        <v>52</v>
      </c>
      <c r="C35" s="49" t="s">
        <v>53</v>
      </c>
      <c r="D35" s="31" t="s">
        <v>38</v>
      </c>
      <c r="E35" s="71">
        <v>2024.9</v>
      </c>
      <c r="F35" s="31">
        <v>2026</v>
      </c>
      <c r="G35" s="64">
        <v>20000</v>
      </c>
      <c r="H35" s="32">
        <v>19999.900000000001</v>
      </c>
      <c r="I35" s="31">
        <v>2000</v>
      </c>
      <c r="J35" s="32">
        <v>2053</v>
      </c>
      <c r="K35" s="32">
        <v>0</v>
      </c>
      <c r="L35" s="31" t="s">
        <v>39</v>
      </c>
      <c r="M35" s="138" t="s">
        <v>54</v>
      </c>
      <c r="N35" s="139"/>
      <c r="O35" s="139"/>
      <c r="P35" s="139"/>
      <c r="Q35" s="139"/>
      <c r="R35" s="140"/>
      <c r="S35" s="138" t="s">
        <v>55</v>
      </c>
      <c r="T35" s="140"/>
    </row>
    <row r="36" spans="1:20" s="19" customFormat="1" ht="30" customHeight="1" x14ac:dyDescent="0.25">
      <c r="A36" s="31">
        <v>2</v>
      </c>
      <c r="B36" s="47" t="s">
        <v>56</v>
      </c>
      <c r="C36" s="49" t="s">
        <v>57</v>
      </c>
      <c r="D36" s="31" t="s">
        <v>38</v>
      </c>
      <c r="E36" s="71">
        <v>2024.9</v>
      </c>
      <c r="F36" s="31">
        <v>2026</v>
      </c>
      <c r="G36" s="64">
        <v>30000</v>
      </c>
      <c r="H36" s="32">
        <v>30000</v>
      </c>
      <c r="I36" s="31">
        <v>1996</v>
      </c>
      <c r="J36" s="32">
        <v>1556</v>
      </c>
      <c r="K36" s="32">
        <v>0</v>
      </c>
      <c r="L36" s="31" t="s">
        <v>39</v>
      </c>
      <c r="M36" s="138" t="s">
        <v>54</v>
      </c>
      <c r="N36" s="139"/>
      <c r="O36" s="139"/>
      <c r="P36" s="139"/>
      <c r="Q36" s="139"/>
      <c r="R36" s="140"/>
      <c r="S36" s="138" t="s">
        <v>58</v>
      </c>
      <c r="T36" s="140"/>
    </row>
    <row r="37" spans="1:20" s="17" customFormat="1" ht="20.25" customHeight="1" x14ac:dyDescent="0.25">
      <c r="A37" s="133" t="s">
        <v>33</v>
      </c>
      <c r="B37" s="134"/>
      <c r="C37" s="134"/>
      <c r="D37" s="58"/>
      <c r="E37" s="58"/>
      <c r="F37" s="58"/>
      <c r="G37" s="59">
        <f t="shared" ref="G37:K37" si="2">SUM(G38:G40)</f>
        <v>7952</v>
      </c>
      <c r="H37" s="35">
        <f t="shared" si="2"/>
        <v>7132</v>
      </c>
      <c r="I37" s="59">
        <f t="shared" si="2"/>
        <v>5017</v>
      </c>
      <c r="J37" s="35">
        <f t="shared" si="2"/>
        <v>7132</v>
      </c>
      <c r="K37" s="35">
        <f t="shared" si="2"/>
        <v>283</v>
      </c>
      <c r="L37" s="45"/>
      <c r="M37" s="147"/>
      <c r="N37" s="148"/>
      <c r="O37" s="148"/>
      <c r="P37" s="148"/>
      <c r="Q37" s="148"/>
      <c r="R37" s="148"/>
      <c r="S37" s="72"/>
      <c r="T37" s="39"/>
    </row>
    <row r="38" spans="1:20" s="19" customFormat="1" ht="36" x14ac:dyDescent="0.25">
      <c r="A38" s="31">
        <v>3</v>
      </c>
      <c r="B38" s="67" t="s">
        <v>59</v>
      </c>
      <c r="C38" s="49" t="s">
        <v>60</v>
      </c>
      <c r="D38" s="31" t="s">
        <v>38</v>
      </c>
      <c r="E38" s="31">
        <v>2026.1</v>
      </c>
      <c r="F38" s="31">
        <v>2027.12</v>
      </c>
      <c r="G38" s="73">
        <v>1418</v>
      </c>
      <c r="H38" s="35">
        <v>1418</v>
      </c>
      <c r="I38" s="30">
        <v>1418</v>
      </c>
      <c r="J38" s="35">
        <v>1418</v>
      </c>
      <c r="K38" s="74">
        <v>0</v>
      </c>
      <c r="L38" s="31" t="s">
        <v>30</v>
      </c>
      <c r="M38" s="138" t="s">
        <v>61</v>
      </c>
      <c r="N38" s="139"/>
      <c r="O38" s="139"/>
      <c r="P38" s="139"/>
      <c r="Q38" s="139"/>
      <c r="R38" s="140"/>
      <c r="S38" s="31" t="s">
        <v>62</v>
      </c>
      <c r="T38" s="31" t="s">
        <v>63</v>
      </c>
    </row>
    <row r="39" spans="1:20" s="19" customFormat="1" ht="24" customHeight="1" x14ac:dyDescent="0.25">
      <c r="A39" s="31">
        <v>4</v>
      </c>
      <c r="B39" s="67" t="s">
        <v>64</v>
      </c>
      <c r="C39" s="49" t="s">
        <v>65</v>
      </c>
      <c r="D39" s="31" t="s">
        <v>38</v>
      </c>
      <c r="E39" s="31">
        <v>2026.1</v>
      </c>
      <c r="F39" s="31">
        <v>2027.12</v>
      </c>
      <c r="G39" s="64">
        <v>1599</v>
      </c>
      <c r="H39" s="32">
        <v>1286</v>
      </c>
      <c r="I39" s="64">
        <v>1599</v>
      </c>
      <c r="J39" s="32">
        <v>1286</v>
      </c>
      <c r="K39" s="32">
        <v>30</v>
      </c>
      <c r="L39" s="31" t="s">
        <v>66</v>
      </c>
      <c r="M39" s="149" t="s">
        <v>67</v>
      </c>
      <c r="N39" s="150"/>
      <c r="O39" s="150"/>
      <c r="P39" s="150"/>
      <c r="Q39" s="150"/>
      <c r="R39" s="151"/>
      <c r="S39" s="30" t="s">
        <v>68</v>
      </c>
      <c r="T39" s="30" t="s">
        <v>68</v>
      </c>
    </row>
    <row r="40" spans="1:20" s="19" customFormat="1" ht="24" customHeight="1" x14ac:dyDescent="0.25">
      <c r="A40" s="62">
        <v>5</v>
      </c>
      <c r="B40" s="66" t="s">
        <v>69</v>
      </c>
      <c r="C40" s="66" t="s">
        <v>70</v>
      </c>
      <c r="D40" s="63" t="s">
        <v>38</v>
      </c>
      <c r="E40" s="31">
        <v>2026.1</v>
      </c>
      <c r="F40" s="31">
        <v>2026.12</v>
      </c>
      <c r="G40" s="64">
        <v>4935</v>
      </c>
      <c r="H40" s="32">
        <v>4428</v>
      </c>
      <c r="I40" s="64">
        <v>2000</v>
      </c>
      <c r="J40" s="32">
        <v>4428</v>
      </c>
      <c r="K40" s="32">
        <v>253</v>
      </c>
      <c r="L40" s="31" t="s">
        <v>66</v>
      </c>
      <c r="M40" s="149" t="s">
        <v>67</v>
      </c>
      <c r="N40" s="150"/>
      <c r="O40" s="150"/>
      <c r="P40" s="150"/>
      <c r="Q40" s="150"/>
      <c r="R40" s="151"/>
      <c r="S40" s="31" t="s">
        <v>71</v>
      </c>
      <c r="T40" s="31" t="s">
        <v>72</v>
      </c>
    </row>
    <row r="41" spans="1:20" s="18" customFormat="1" ht="21" customHeight="1" x14ac:dyDescent="0.25">
      <c r="A41" s="131" t="s">
        <v>34</v>
      </c>
      <c r="B41" s="132"/>
      <c r="C41" s="132"/>
      <c r="D41" s="135"/>
      <c r="E41" s="135"/>
      <c r="F41" s="136"/>
      <c r="G41" s="31"/>
      <c r="H41" s="75"/>
      <c r="I41" s="31"/>
      <c r="J41" s="32"/>
      <c r="K41" s="32"/>
      <c r="L41" s="45"/>
      <c r="M41" s="127"/>
      <c r="N41" s="137"/>
      <c r="O41" s="137"/>
      <c r="P41" s="137"/>
      <c r="Q41" s="137"/>
      <c r="R41" s="137"/>
    </row>
    <row r="42" spans="1:20" s="16" customFormat="1" ht="24.9" customHeight="1" x14ac:dyDescent="0.25">
      <c r="A42" s="122" t="s">
        <v>73</v>
      </c>
      <c r="B42" s="123"/>
      <c r="C42" s="40"/>
      <c r="D42" s="41"/>
      <c r="E42" s="41"/>
      <c r="F42" s="41"/>
      <c r="G42" s="37">
        <f>SUM(G43,G44,G49,G51)</f>
        <v>29371.6165</v>
      </c>
      <c r="H42" s="38">
        <f>SUM(H43,H44,H49,H51)</f>
        <v>27939.3</v>
      </c>
      <c r="I42" s="76">
        <f>SUM(I43,I44,I49,I51)</f>
        <v>1514</v>
      </c>
      <c r="J42" s="38">
        <f>SUM(J43,J44,J49,J51)</f>
        <v>2485</v>
      </c>
      <c r="K42" s="38">
        <f>SUM(K43,K44,K49,K51)</f>
        <v>65</v>
      </c>
      <c r="L42" s="42"/>
      <c r="M42" s="124"/>
      <c r="N42" s="121"/>
      <c r="O42" s="121"/>
      <c r="P42" s="121"/>
      <c r="Q42" s="121"/>
      <c r="R42" s="121"/>
      <c r="S42" s="39"/>
      <c r="T42" s="39"/>
    </row>
    <row r="43" spans="1:20" s="17" customFormat="1" ht="18.75" customHeight="1" x14ac:dyDescent="0.25">
      <c r="A43" s="125" t="s">
        <v>21</v>
      </c>
      <c r="B43" s="126"/>
      <c r="C43" s="126"/>
      <c r="D43" s="43"/>
      <c r="E43" s="43"/>
      <c r="F43" s="43"/>
      <c r="G43" s="34"/>
      <c r="H43" s="44"/>
      <c r="I43" s="34"/>
      <c r="J43" s="44"/>
      <c r="K43" s="44"/>
      <c r="L43" s="45"/>
      <c r="M43" s="127"/>
      <c r="N43" s="128"/>
      <c r="O43" s="128"/>
      <c r="P43" s="128"/>
      <c r="Q43" s="128"/>
      <c r="R43" s="128"/>
      <c r="S43" s="39"/>
      <c r="T43" s="39"/>
    </row>
    <row r="44" spans="1:20" s="17" customFormat="1" ht="18" customHeight="1" x14ac:dyDescent="0.25">
      <c r="A44" s="131" t="s">
        <v>32</v>
      </c>
      <c r="B44" s="132"/>
      <c r="C44" s="53"/>
      <c r="D44" s="54"/>
      <c r="E44" s="54"/>
      <c r="F44" s="54"/>
      <c r="G44" s="51">
        <f>SUM(G45:G48)</f>
        <v>29168.66</v>
      </c>
      <c r="H44" s="55">
        <f>SUM(H45:H48)</f>
        <v>27736.3</v>
      </c>
      <c r="I44" s="51">
        <f>SUM(I45:I48)</f>
        <v>1514</v>
      </c>
      <c r="J44" s="55">
        <f>SUM(J45:J48)</f>
        <v>2282</v>
      </c>
      <c r="K44" s="55">
        <f>SUM(K45:K48)</f>
        <v>65</v>
      </c>
      <c r="L44" s="31"/>
      <c r="M44" s="127"/>
      <c r="N44" s="128"/>
      <c r="O44" s="128"/>
      <c r="P44" s="128"/>
      <c r="Q44" s="128"/>
      <c r="R44" s="128"/>
      <c r="S44" s="51"/>
      <c r="T44" s="51"/>
    </row>
    <row r="45" spans="1:20" ht="36" x14ac:dyDescent="0.25">
      <c r="A45" s="31">
        <v>1</v>
      </c>
      <c r="B45" s="47" t="s">
        <v>74</v>
      </c>
      <c r="C45" s="49" t="s">
        <v>75</v>
      </c>
      <c r="D45" s="31" t="s">
        <v>38</v>
      </c>
      <c r="E45" s="31">
        <v>2022</v>
      </c>
      <c r="F45" s="31">
        <v>2026</v>
      </c>
      <c r="G45" s="64">
        <v>18074</v>
      </c>
      <c r="H45" s="32">
        <v>18074</v>
      </c>
      <c r="I45" s="31">
        <v>100</v>
      </c>
      <c r="J45" s="32">
        <v>100</v>
      </c>
      <c r="K45" s="55">
        <v>0</v>
      </c>
      <c r="L45" s="77" t="s">
        <v>39</v>
      </c>
      <c r="M45" s="127" t="s">
        <v>76</v>
      </c>
      <c r="N45" s="152"/>
      <c r="O45" s="152"/>
      <c r="P45" s="152"/>
      <c r="Q45" s="152"/>
      <c r="R45" s="152"/>
      <c r="S45" s="78" t="s">
        <v>77</v>
      </c>
      <c r="T45" s="78" t="s">
        <v>78</v>
      </c>
    </row>
    <row r="46" spans="1:20" ht="84" x14ac:dyDescent="0.25">
      <c r="A46" s="31">
        <v>2</v>
      </c>
      <c r="B46" s="47" t="s">
        <v>79</v>
      </c>
      <c r="C46" s="49" t="s">
        <v>80</v>
      </c>
      <c r="D46" s="31" t="s">
        <v>38</v>
      </c>
      <c r="E46" s="31">
        <v>2025</v>
      </c>
      <c r="F46" s="31">
        <v>2026</v>
      </c>
      <c r="G46" s="64">
        <v>9264.01</v>
      </c>
      <c r="H46" s="32">
        <v>7833.3</v>
      </c>
      <c r="I46" s="31">
        <v>233</v>
      </c>
      <c r="J46" s="32">
        <v>1003</v>
      </c>
      <c r="K46" s="32">
        <v>65</v>
      </c>
      <c r="L46" s="77" t="s">
        <v>30</v>
      </c>
      <c r="M46" s="129" t="s">
        <v>81</v>
      </c>
      <c r="N46" s="153"/>
      <c r="O46" s="153"/>
      <c r="P46" s="153"/>
      <c r="Q46" s="153"/>
      <c r="R46" s="153"/>
      <c r="S46" s="80" t="s">
        <v>82</v>
      </c>
      <c r="T46" s="80" t="s">
        <v>83</v>
      </c>
    </row>
    <row r="47" spans="1:20" ht="31.5" customHeight="1" x14ac:dyDescent="0.25">
      <c r="A47" s="31">
        <v>3</v>
      </c>
      <c r="B47" s="47" t="s">
        <v>84</v>
      </c>
      <c r="C47" s="49" t="s">
        <v>85</v>
      </c>
      <c r="D47" s="31" t="s">
        <v>38</v>
      </c>
      <c r="E47" s="31">
        <v>2025</v>
      </c>
      <c r="F47" s="31">
        <v>2027</v>
      </c>
      <c r="G47" s="64">
        <v>930.65</v>
      </c>
      <c r="H47" s="32">
        <v>929</v>
      </c>
      <c r="I47" s="64">
        <v>281</v>
      </c>
      <c r="J47" s="32">
        <v>279</v>
      </c>
      <c r="K47" s="32">
        <v>0</v>
      </c>
      <c r="L47" s="31" t="s">
        <v>39</v>
      </c>
      <c r="M47" s="138" t="s">
        <v>76</v>
      </c>
      <c r="N47" s="139"/>
      <c r="O47" s="139"/>
      <c r="P47" s="139"/>
      <c r="Q47" s="139"/>
      <c r="R47" s="140"/>
      <c r="S47" s="79"/>
      <c r="T47" s="81" t="s">
        <v>86</v>
      </c>
    </row>
    <row r="48" spans="1:20" ht="31.5" customHeight="1" x14ac:dyDescent="0.25">
      <c r="A48" s="31">
        <v>4</v>
      </c>
      <c r="B48" s="45" t="s">
        <v>87</v>
      </c>
      <c r="C48" s="49" t="s">
        <v>85</v>
      </c>
      <c r="D48" s="31" t="s">
        <v>24</v>
      </c>
      <c r="E48" s="31">
        <v>2026</v>
      </c>
      <c r="F48" s="31">
        <v>2026</v>
      </c>
      <c r="G48" s="64">
        <v>900</v>
      </c>
      <c r="H48" s="32">
        <v>900</v>
      </c>
      <c r="I48" s="64">
        <v>900</v>
      </c>
      <c r="J48" s="32">
        <v>900</v>
      </c>
      <c r="K48" s="32">
        <v>0</v>
      </c>
      <c r="L48" s="31" t="s">
        <v>39</v>
      </c>
      <c r="M48" s="138" t="s">
        <v>76</v>
      </c>
      <c r="N48" s="139"/>
      <c r="O48" s="139"/>
      <c r="P48" s="139"/>
      <c r="Q48" s="139"/>
      <c r="R48" s="140"/>
      <c r="S48" s="79"/>
      <c r="T48" s="81"/>
    </row>
    <row r="49" spans="1:20" s="17" customFormat="1" ht="20.25" customHeight="1" x14ac:dyDescent="0.25">
      <c r="A49" s="133" t="s">
        <v>33</v>
      </c>
      <c r="B49" s="134"/>
      <c r="C49" s="134"/>
      <c r="D49" s="58"/>
      <c r="E49" s="58"/>
      <c r="F49" s="58"/>
      <c r="G49" s="82">
        <f t="shared" ref="G49:K49" si="3">SUM(G50:G50)</f>
        <v>202.95650000000001</v>
      </c>
      <c r="H49" s="60">
        <f t="shared" si="3"/>
        <v>203</v>
      </c>
      <c r="I49" s="82">
        <f t="shared" si="3"/>
        <v>0</v>
      </c>
      <c r="J49" s="60">
        <f t="shared" si="3"/>
        <v>203</v>
      </c>
      <c r="K49" s="60">
        <f t="shared" si="3"/>
        <v>0</v>
      </c>
      <c r="L49" s="62"/>
      <c r="M49" s="139"/>
      <c r="N49" s="139"/>
      <c r="O49" s="139"/>
      <c r="P49" s="139"/>
      <c r="Q49" s="139"/>
      <c r="R49" s="140"/>
      <c r="S49" s="39"/>
      <c r="T49" s="39"/>
    </row>
    <row r="50" spans="1:20" s="17" customFormat="1" ht="25.95" customHeight="1" x14ac:dyDescent="0.25">
      <c r="A50" s="83">
        <v>1</v>
      </c>
      <c r="B50" s="57" t="s">
        <v>88</v>
      </c>
      <c r="C50" s="57" t="s">
        <v>89</v>
      </c>
      <c r="D50" s="31" t="s">
        <v>38</v>
      </c>
      <c r="E50" s="58">
        <v>2025</v>
      </c>
      <c r="F50" s="58">
        <v>2025</v>
      </c>
      <c r="G50" s="82">
        <v>202.95650000000001</v>
      </c>
      <c r="H50" s="60">
        <v>203</v>
      </c>
      <c r="I50" s="82"/>
      <c r="J50" s="60">
        <v>203</v>
      </c>
      <c r="K50" s="60">
        <v>0</v>
      </c>
      <c r="L50" s="31" t="s">
        <v>39</v>
      </c>
      <c r="M50" s="139" t="s">
        <v>90</v>
      </c>
      <c r="N50" s="139"/>
      <c r="O50" s="139"/>
      <c r="P50" s="139"/>
      <c r="Q50" s="139"/>
      <c r="R50" s="140"/>
      <c r="S50" s="39"/>
      <c r="T50" s="45" t="s">
        <v>91</v>
      </c>
    </row>
    <row r="51" spans="1:20" s="18" customFormat="1" ht="21" customHeight="1" x14ac:dyDescent="0.25">
      <c r="A51" s="131" t="s">
        <v>34</v>
      </c>
      <c r="B51" s="132"/>
      <c r="C51" s="132"/>
      <c r="D51" s="135"/>
      <c r="E51" s="135"/>
      <c r="F51" s="136"/>
      <c r="G51" s="31"/>
      <c r="H51" s="32"/>
      <c r="I51" s="31"/>
      <c r="J51" s="32"/>
      <c r="K51" s="32"/>
      <c r="L51" s="45"/>
      <c r="M51" s="127"/>
      <c r="N51" s="137"/>
      <c r="O51" s="137"/>
      <c r="P51" s="137"/>
      <c r="Q51" s="137"/>
      <c r="R51" s="137"/>
      <c r="S51" s="39"/>
      <c r="T51" s="39"/>
    </row>
    <row r="52" spans="1:20" s="16" customFormat="1" ht="24.9" customHeight="1" x14ac:dyDescent="0.25">
      <c r="A52" s="122" t="s">
        <v>92</v>
      </c>
      <c r="B52" s="123"/>
      <c r="C52" s="40"/>
      <c r="D52" s="41"/>
      <c r="E52" s="41"/>
      <c r="F52" s="41"/>
      <c r="G52" s="37">
        <f>SUM(G53,G54,G58,G59)</f>
        <v>160443.48000000001</v>
      </c>
      <c r="H52" s="38">
        <f>SUM(H53,H54,H58,H59)</f>
        <v>158666.79999999999</v>
      </c>
      <c r="I52" s="84">
        <f>SUM(I53,I54,I58,I59)</f>
        <v>6400</v>
      </c>
      <c r="J52" s="38">
        <f>SUM(J53,J54,J58,J59)</f>
        <v>4623.8</v>
      </c>
      <c r="K52" s="38">
        <f>SUM(K53,K54,K58,K59)</f>
        <v>1008.5</v>
      </c>
      <c r="L52" s="42"/>
      <c r="M52" s="124"/>
      <c r="N52" s="121"/>
      <c r="O52" s="121"/>
      <c r="P52" s="121"/>
      <c r="Q52" s="121"/>
      <c r="R52" s="121"/>
      <c r="S52" s="39"/>
      <c r="T52" s="39"/>
    </row>
    <row r="53" spans="1:20" s="17" customFormat="1" ht="25.5" customHeight="1" x14ac:dyDescent="0.25">
      <c r="A53" s="125" t="s">
        <v>21</v>
      </c>
      <c r="B53" s="126"/>
      <c r="C53" s="126"/>
      <c r="D53" s="43"/>
      <c r="E53" s="43"/>
      <c r="F53" s="43"/>
      <c r="G53" s="34"/>
      <c r="H53" s="44"/>
      <c r="I53" s="34"/>
      <c r="J53" s="44"/>
      <c r="K53" s="44"/>
      <c r="L53" s="45"/>
      <c r="M53" s="127"/>
      <c r="N53" s="128"/>
      <c r="O53" s="128"/>
      <c r="P53" s="128"/>
      <c r="Q53" s="128"/>
      <c r="R53" s="128"/>
      <c r="S53" s="39"/>
      <c r="T53" s="39"/>
    </row>
    <row r="54" spans="1:20" s="17" customFormat="1" ht="27" customHeight="1" x14ac:dyDescent="0.25">
      <c r="A54" s="131" t="s">
        <v>32</v>
      </c>
      <c r="B54" s="132"/>
      <c r="C54" s="53"/>
      <c r="D54" s="54"/>
      <c r="E54" s="54"/>
      <c r="F54" s="54"/>
      <c r="G54" s="51">
        <f t="shared" ref="G54:K54" si="4">SUM(G55:G57)</f>
        <v>160443.48000000001</v>
      </c>
      <c r="H54" s="55">
        <f t="shared" si="4"/>
        <v>158666.79999999999</v>
      </c>
      <c r="I54" s="51">
        <f t="shared" si="4"/>
        <v>6400</v>
      </c>
      <c r="J54" s="55">
        <f t="shared" si="4"/>
        <v>4623.8</v>
      </c>
      <c r="K54" s="55">
        <f t="shared" si="4"/>
        <v>1008.5</v>
      </c>
      <c r="L54" s="31"/>
      <c r="M54" s="127"/>
      <c r="N54" s="128"/>
      <c r="O54" s="128"/>
      <c r="P54" s="128"/>
      <c r="Q54" s="128"/>
      <c r="R54" s="128"/>
      <c r="S54" s="51"/>
      <c r="T54" s="51"/>
    </row>
    <row r="55" spans="1:20" s="17" customFormat="1" ht="36" x14ac:dyDescent="0.25">
      <c r="A55" s="31">
        <v>1</v>
      </c>
      <c r="B55" s="47" t="s">
        <v>93</v>
      </c>
      <c r="C55" s="85" t="s">
        <v>94</v>
      </c>
      <c r="D55" s="51" t="s">
        <v>29</v>
      </c>
      <c r="E55" s="51">
        <v>202302</v>
      </c>
      <c r="F55" s="54">
        <v>2026</v>
      </c>
      <c r="G55" s="51">
        <v>109953</v>
      </c>
      <c r="H55" s="55">
        <v>109953</v>
      </c>
      <c r="I55" s="51">
        <v>1200</v>
      </c>
      <c r="J55" s="55">
        <v>1200</v>
      </c>
      <c r="K55" s="86">
        <v>0</v>
      </c>
      <c r="L55" s="31" t="s">
        <v>39</v>
      </c>
      <c r="M55" s="144" t="s">
        <v>95</v>
      </c>
      <c r="N55" s="145"/>
      <c r="O55" s="145"/>
      <c r="P55" s="145"/>
      <c r="Q55" s="145"/>
      <c r="R55" s="146"/>
      <c r="S55" s="45" t="s">
        <v>96</v>
      </c>
      <c r="T55" s="45" t="s">
        <v>97</v>
      </c>
    </row>
    <row r="56" spans="1:20" ht="36" x14ac:dyDescent="0.25">
      <c r="A56" s="31">
        <v>2</v>
      </c>
      <c r="B56" s="47" t="s">
        <v>98</v>
      </c>
      <c r="C56" s="49" t="s">
        <v>99</v>
      </c>
      <c r="D56" s="31" t="s">
        <v>29</v>
      </c>
      <c r="E56" s="31">
        <v>202312</v>
      </c>
      <c r="F56" s="31">
        <v>2026</v>
      </c>
      <c r="G56" s="64">
        <v>46490.48</v>
      </c>
      <c r="H56" s="55">
        <v>45515.7</v>
      </c>
      <c r="I56" s="31">
        <v>1200</v>
      </c>
      <c r="J56" s="55">
        <v>225.7</v>
      </c>
      <c r="K56" s="55">
        <v>0</v>
      </c>
      <c r="L56" s="31" t="s">
        <v>39</v>
      </c>
      <c r="M56" s="144" t="s">
        <v>95</v>
      </c>
      <c r="N56" s="145"/>
      <c r="O56" s="145"/>
      <c r="P56" s="145"/>
      <c r="Q56" s="145"/>
      <c r="R56" s="146"/>
      <c r="S56" s="45" t="s">
        <v>100</v>
      </c>
      <c r="T56" s="45" t="s">
        <v>101</v>
      </c>
    </row>
    <row r="57" spans="1:20" ht="27" customHeight="1" x14ac:dyDescent="0.25">
      <c r="A57" s="31">
        <v>3</v>
      </c>
      <c r="B57" s="45" t="s">
        <v>102</v>
      </c>
      <c r="C57" s="49" t="s">
        <v>103</v>
      </c>
      <c r="D57" s="31" t="s">
        <v>38</v>
      </c>
      <c r="E57" s="31">
        <v>202512</v>
      </c>
      <c r="F57" s="31">
        <v>2026</v>
      </c>
      <c r="G57" s="64">
        <v>4000</v>
      </c>
      <c r="H57" s="55">
        <v>3198.1</v>
      </c>
      <c r="I57" s="31">
        <v>4000</v>
      </c>
      <c r="J57" s="55">
        <v>3198.1</v>
      </c>
      <c r="K57" s="60">
        <v>1008.5</v>
      </c>
      <c r="L57" s="31" t="s">
        <v>25</v>
      </c>
      <c r="M57" s="154" t="s">
        <v>104</v>
      </c>
      <c r="N57" s="155"/>
      <c r="O57" s="155"/>
      <c r="P57" s="155"/>
      <c r="Q57" s="155"/>
      <c r="R57" s="156"/>
      <c r="S57" s="45" t="s">
        <v>105</v>
      </c>
      <c r="T57" s="45"/>
    </row>
    <row r="58" spans="1:20" s="18" customFormat="1" ht="21" customHeight="1" x14ac:dyDescent="0.25">
      <c r="A58" s="131" t="s">
        <v>33</v>
      </c>
      <c r="B58" s="132"/>
      <c r="C58" s="132"/>
      <c r="D58" s="135"/>
      <c r="E58" s="135"/>
      <c r="F58" s="136"/>
      <c r="G58" s="31"/>
      <c r="H58" s="32"/>
      <c r="I58" s="31"/>
      <c r="J58" s="32"/>
      <c r="K58" s="32"/>
      <c r="L58" s="45"/>
      <c r="M58" s="127"/>
      <c r="N58" s="137"/>
      <c r="O58" s="137"/>
      <c r="P58" s="137"/>
      <c r="Q58" s="137"/>
      <c r="R58" s="137"/>
      <c r="S58" s="39"/>
      <c r="T58" s="39"/>
    </row>
    <row r="59" spans="1:20" s="18" customFormat="1" ht="21" customHeight="1" x14ac:dyDescent="0.25">
      <c r="A59" s="131" t="s">
        <v>34</v>
      </c>
      <c r="B59" s="132"/>
      <c r="C59" s="132"/>
      <c r="D59" s="135"/>
      <c r="E59" s="135"/>
      <c r="F59" s="136"/>
      <c r="G59" s="31"/>
      <c r="H59" s="32"/>
      <c r="I59" s="31"/>
      <c r="J59" s="32"/>
      <c r="K59" s="32"/>
      <c r="L59" s="45"/>
      <c r="M59" s="127"/>
      <c r="N59" s="137"/>
      <c r="O59" s="137"/>
      <c r="P59" s="137"/>
      <c r="Q59" s="137"/>
      <c r="R59" s="137"/>
      <c r="S59" s="39"/>
      <c r="T59" s="39"/>
    </row>
    <row r="60" spans="1:20" s="16" customFormat="1" ht="24.9" customHeight="1" x14ac:dyDescent="0.25">
      <c r="A60" s="122" t="s">
        <v>106</v>
      </c>
      <c r="B60" s="123"/>
      <c r="C60" s="40"/>
      <c r="D60" s="41"/>
      <c r="E60" s="41"/>
      <c r="F60" s="41"/>
      <c r="G60" s="37">
        <f>SUM(G61,G62,G65,G66)</f>
        <v>55878</v>
      </c>
      <c r="H60" s="38">
        <f>SUM(H61,H62,H65,H66)</f>
        <v>51381</v>
      </c>
      <c r="I60" s="37">
        <f>SUM(I61,I62,I65,I66)</f>
        <v>9673</v>
      </c>
      <c r="J60" s="38">
        <f>SUM(J61,J62,J65,J66)</f>
        <v>2641</v>
      </c>
      <c r="K60" s="38">
        <f>SUM(K61,K62,K65,K66)</f>
        <v>117</v>
      </c>
      <c r="L60" s="42"/>
      <c r="M60" s="124"/>
      <c r="N60" s="121"/>
      <c r="O60" s="121"/>
      <c r="P60" s="121"/>
      <c r="Q60" s="121"/>
      <c r="R60" s="121"/>
      <c r="S60" s="39"/>
      <c r="T60" s="39"/>
    </row>
    <row r="61" spans="1:20" s="17" customFormat="1" ht="18.75" customHeight="1" x14ac:dyDescent="0.25">
      <c r="A61" s="125" t="s">
        <v>21</v>
      </c>
      <c r="B61" s="126"/>
      <c r="C61" s="126"/>
      <c r="D61" s="43"/>
      <c r="E61" s="43"/>
      <c r="F61" s="43"/>
      <c r="G61" s="34"/>
      <c r="H61" s="44"/>
      <c r="I61" s="34"/>
      <c r="J61" s="44"/>
      <c r="K61" s="44"/>
      <c r="L61" s="45"/>
      <c r="M61" s="127"/>
      <c r="N61" s="128"/>
      <c r="O61" s="128"/>
      <c r="P61" s="128"/>
      <c r="Q61" s="128"/>
      <c r="R61" s="128"/>
      <c r="S61" s="51"/>
      <c r="T61" s="51"/>
    </row>
    <row r="62" spans="1:20" s="17" customFormat="1" ht="18" customHeight="1" x14ac:dyDescent="0.25">
      <c r="A62" s="131" t="s">
        <v>32</v>
      </c>
      <c r="B62" s="132"/>
      <c r="C62" s="53"/>
      <c r="D62" s="54"/>
      <c r="E62" s="54"/>
      <c r="F62" s="54"/>
      <c r="G62" s="51">
        <f>SUM(G63:G64)</f>
        <v>55878</v>
      </c>
      <c r="H62" s="87">
        <f>SUM(H63:H64)</f>
        <v>51381</v>
      </c>
      <c r="I62" s="51">
        <f>SUM(I63:I64)</f>
        <v>9673</v>
      </c>
      <c r="J62" s="55">
        <f>SUM(J63:J64)</f>
        <v>2641</v>
      </c>
      <c r="K62" s="55">
        <f>SUM(K63:K64)</f>
        <v>117</v>
      </c>
      <c r="L62" s="31"/>
      <c r="M62" s="127"/>
      <c r="N62" s="128"/>
      <c r="O62" s="128"/>
      <c r="P62" s="128"/>
      <c r="Q62" s="128"/>
      <c r="R62" s="128"/>
      <c r="S62" s="31"/>
      <c r="T62" s="31"/>
    </row>
    <row r="63" spans="1:20" ht="55.05" customHeight="1" x14ac:dyDescent="0.25">
      <c r="A63" s="31">
        <v>1</v>
      </c>
      <c r="B63" s="47" t="s">
        <v>107</v>
      </c>
      <c r="C63" s="49" t="s">
        <v>108</v>
      </c>
      <c r="D63" s="31" t="s">
        <v>38</v>
      </c>
      <c r="E63" s="31">
        <v>2024</v>
      </c>
      <c r="F63" s="31">
        <v>2026</v>
      </c>
      <c r="G63" s="64">
        <v>49500</v>
      </c>
      <c r="H63" s="32">
        <v>47692</v>
      </c>
      <c r="I63" s="31">
        <v>4500</v>
      </c>
      <c r="J63" s="32">
        <v>1278</v>
      </c>
      <c r="K63" s="65">
        <v>117</v>
      </c>
      <c r="L63" s="31" t="s">
        <v>25</v>
      </c>
      <c r="M63" s="129" t="s">
        <v>109</v>
      </c>
      <c r="N63" s="157"/>
      <c r="O63" s="157"/>
      <c r="P63" s="157"/>
      <c r="Q63" s="157"/>
      <c r="R63" s="157"/>
      <c r="S63" s="89" t="s">
        <v>110</v>
      </c>
      <c r="T63" s="31" t="s">
        <v>111</v>
      </c>
    </row>
    <row r="64" spans="1:20" ht="34.950000000000003" customHeight="1" x14ac:dyDescent="0.25">
      <c r="A64" s="31">
        <v>2</v>
      </c>
      <c r="B64" s="47" t="s">
        <v>112</v>
      </c>
      <c r="C64" s="49" t="s">
        <v>113</v>
      </c>
      <c r="D64" s="31" t="s">
        <v>38</v>
      </c>
      <c r="E64" s="31">
        <v>2025</v>
      </c>
      <c r="F64" s="31">
        <v>2026</v>
      </c>
      <c r="G64" s="64">
        <v>6378</v>
      </c>
      <c r="H64" s="32">
        <v>3689</v>
      </c>
      <c r="I64" s="31">
        <v>5173</v>
      </c>
      <c r="J64" s="32">
        <v>1363</v>
      </c>
      <c r="K64" s="65">
        <v>0</v>
      </c>
      <c r="L64" s="31" t="s">
        <v>25</v>
      </c>
      <c r="M64" s="129" t="s">
        <v>114</v>
      </c>
      <c r="N64" s="157"/>
      <c r="O64" s="157"/>
      <c r="P64" s="157"/>
      <c r="Q64" s="157"/>
      <c r="R64" s="157"/>
      <c r="S64" s="90" t="s">
        <v>115</v>
      </c>
      <c r="T64" s="33" t="s">
        <v>116</v>
      </c>
    </row>
    <row r="65" spans="1:20" s="17" customFormat="1" ht="20.25" customHeight="1" x14ac:dyDescent="0.25">
      <c r="A65" s="133" t="s">
        <v>33</v>
      </c>
      <c r="B65" s="134"/>
      <c r="C65" s="134"/>
      <c r="D65" s="58"/>
      <c r="E65" s="58"/>
      <c r="F65" s="58"/>
      <c r="G65" s="59"/>
      <c r="H65" s="60"/>
      <c r="I65" s="59"/>
      <c r="J65" s="60"/>
      <c r="K65" s="60"/>
      <c r="L65" s="45"/>
      <c r="M65" s="127"/>
      <c r="N65" s="128"/>
      <c r="O65" s="128"/>
      <c r="P65" s="128"/>
      <c r="Q65" s="128"/>
      <c r="R65" s="128"/>
      <c r="S65" s="36"/>
      <c r="T65" s="36"/>
    </row>
    <row r="66" spans="1:20" s="18" customFormat="1" ht="21" customHeight="1" x14ac:dyDescent="0.25">
      <c r="A66" s="131" t="s">
        <v>34</v>
      </c>
      <c r="B66" s="132"/>
      <c r="C66" s="132"/>
      <c r="D66" s="135"/>
      <c r="E66" s="135"/>
      <c r="F66" s="136"/>
      <c r="G66" s="31"/>
      <c r="H66" s="32"/>
      <c r="I66" s="31"/>
      <c r="J66" s="32"/>
      <c r="K66" s="32"/>
      <c r="L66" s="45"/>
      <c r="M66" s="127"/>
      <c r="N66" s="137"/>
      <c r="O66" s="137"/>
      <c r="P66" s="137"/>
      <c r="Q66" s="137"/>
      <c r="R66" s="137"/>
      <c r="S66" s="36"/>
      <c r="T66" s="36"/>
    </row>
    <row r="67" spans="1:20" s="16" customFormat="1" ht="24.9" customHeight="1" x14ac:dyDescent="0.25">
      <c r="A67" s="122" t="s">
        <v>117</v>
      </c>
      <c r="B67" s="123"/>
      <c r="C67" s="40"/>
      <c r="D67" s="41"/>
      <c r="E67" s="41"/>
      <c r="F67" s="41"/>
      <c r="G67" s="37">
        <f t="shared" ref="G67:K67" si="5">SUM(G68,G70,G72)</f>
        <v>57453.7</v>
      </c>
      <c r="H67" s="91">
        <f t="shared" si="5"/>
        <v>50005.5</v>
      </c>
      <c r="I67" s="37">
        <f t="shared" si="5"/>
        <v>3777.7</v>
      </c>
      <c r="J67" s="91">
        <f t="shared" si="5"/>
        <v>3777.7</v>
      </c>
      <c r="K67" s="91">
        <f t="shared" si="5"/>
        <v>0</v>
      </c>
      <c r="L67" s="42"/>
      <c r="M67" s="124"/>
      <c r="N67" s="121"/>
      <c r="O67" s="121"/>
      <c r="P67" s="121"/>
      <c r="Q67" s="121"/>
      <c r="R67" s="121"/>
      <c r="S67" s="39"/>
      <c r="T67" s="39"/>
    </row>
    <row r="68" spans="1:20" s="17" customFormat="1" ht="18.75" customHeight="1" x14ac:dyDescent="0.25">
      <c r="A68" s="125" t="s">
        <v>21</v>
      </c>
      <c r="B68" s="126"/>
      <c r="C68" s="126"/>
      <c r="D68" s="43"/>
      <c r="E68" s="43"/>
      <c r="F68" s="43"/>
      <c r="G68" s="34">
        <f>SUM(G69:G69)</f>
        <v>25900</v>
      </c>
      <c r="H68" s="44">
        <f>SUM(H69:H69)</f>
        <v>25900</v>
      </c>
      <c r="I68" s="34">
        <f>SUM(I69:I69)</f>
        <v>100</v>
      </c>
      <c r="J68" s="44">
        <f>SUM(J69:J69)</f>
        <v>100</v>
      </c>
      <c r="K68" s="44">
        <f>SUM(K69:K69)</f>
        <v>0</v>
      </c>
      <c r="L68" s="45"/>
      <c r="M68" s="127"/>
      <c r="N68" s="128"/>
      <c r="O68" s="128"/>
      <c r="P68" s="128"/>
      <c r="Q68" s="128"/>
      <c r="R68" s="128"/>
      <c r="S68" s="51"/>
      <c r="T68" s="51"/>
    </row>
    <row r="69" spans="1:20" s="17" customFormat="1" ht="23.25" customHeight="1" x14ac:dyDescent="0.25">
      <c r="A69" s="51">
        <v>1</v>
      </c>
      <c r="B69" s="45" t="s">
        <v>118</v>
      </c>
      <c r="C69" s="45" t="s">
        <v>117</v>
      </c>
      <c r="D69" s="51" t="s">
        <v>38</v>
      </c>
      <c r="E69" s="51">
        <v>2021</v>
      </c>
      <c r="F69" s="61">
        <v>2026</v>
      </c>
      <c r="G69" s="51">
        <v>25900</v>
      </c>
      <c r="H69" s="55">
        <v>25900</v>
      </c>
      <c r="I69" s="51">
        <v>100</v>
      </c>
      <c r="J69" s="86">
        <v>100</v>
      </c>
      <c r="K69" s="55">
        <v>0</v>
      </c>
      <c r="L69" s="31" t="s">
        <v>39</v>
      </c>
      <c r="M69" s="127" t="s">
        <v>76</v>
      </c>
      <c r="N69" s="137"/>
      <c r="O69" s="137"/>
      <c r="P69" s="137"/>
      <c r="Q69" s="137"/>
      <c r="R69" s="137"/>
      <c r="S69" s="92" t="s">
        <v>119</v>
      </c>
      <c r="T69" s="92" t="s">
        <v>120</v>
      </c>
    </row>
    <row r="70" spans="1:20" s="17" customFormat="1" ht="18" customHeight="1" x14ac:dyDescent="0.25">
      <c r="A70" s="131" t="s">
        <v>32</v>
      </c>
      <c r="B70" s="132"/>
      <c r="C70" s="53"/>
      <c r="D70" s="54"/>
      <c r="E70" s="54"/>
      <c r="F70" s="54"/>
      <c r="G70" s="51">
        <f t="shared" ref="G70:K70" si="6">SUM(G71)</f>
        <v>27993</v>
      </c>
      <c r="H70" s="87">
        <f t="shared" si="6"/>
        <v>20544.8</v>
      </c>
      <c r="I70" s="51">
        <f t="shared" si="6"/>
        <v>117</v>
      </c>
      <c r="J70" s="87">
        <f t="shared" si="6"/>
        <v>117</v>
      </c>
      <c r="K70" s="87">
        <f t="shared" si="6"/>
        <v>0</v>
      </c>
      <c r="L70" s="31"/>
      <c r="M70" s="127"/>
      <c r="N70" s="128"/>
      <c r="O70" s="128"/>
      <c r="P70" s="128"/>
      <c r="Q70" s="128"/>
      <c r="R70" s="128"/>
      <c r="S70" s="92"/>
      <c r="T70" s="92"/>
    </row>
    <row r="71" spans="1:20" s="20" customFormat="1" ht="23.25" customHeight="1" x14ac:dyDescent="0.25">
      <c r="A71" s="46">
        <v>2</v>
      </c>
      <c r="B71" s="47" t="s">
        <v>121</v>
      </c>
      <c r="C71" s="47" t="s">
        <v>122</v>
      </c>
      <c r="D71" s="46" t="s">
        <v>38</v>
      </c>
      <c r="E71" s="31">
        <v>2020</v>
      </c>
      <c r="F71" s="31">
        <v>2026</v>
      </c>
      <c r="G71" s="31">
        <v>27993</v>
      </c>
      <c r="H71" s="32">
        <v>20544.8</v>
      </c>
      <c r="I71" s="31">
        <v>117</v>
      </c>
      <c r="J71" s="32">
        <v>117</v>
      </c>
      <c r="K71" s="65">
        <v>0</v>
      </c>
      <c r="L71" s="31" t="s">
        <v>39</v>
      </c>
      <c r="M71" s="127" t="s">
        <v>76</v>
      </c>
      <c r="N71" s="137"/>
      <c r="O71" s="137"/>
      <c r="P71" s="137"/>
      <c r="Q71" s="137"/>
      <c r="R71" s="137"/>
      <c r="S71" s="92" t="s">
        <v>123</v>
      </c>
      <c r="T71" s="92" t="s">
        <v>124</v>
      </c>
    </row>
    <row r="72" spans="1:20" s="17" customFormat="1" ht="20.25" customHeight="1" x14ac:dyDescent="0.25">
      <c r="A72" s="133" t="s">
        <v>33</v>
      </c>
      <c r="B72" s="134"/>
      <c r="C72" s="134"/>
      <c r="D72" s="58"/>
      <c r="E72" s="58"/>
      <c r="F72" s="58"/>
      <c r="G72" s="59">
        <f>SUM(G73:G79)</f>
        <v>3560.7</v>
      </c>
      <c r="H72" s="93">
        <f>SUM(H73:H79)</f>
        <v>3560.7</v>
      </c>
      <c r="I72" s="59">
        <f>SUM(I73:I79)</f>
        <v>3560.7</v>
      </c>
      <c r="J72" s="93">
        <f>SUM(J73:J79)</f>
        <v>3560.7</v>
      </c>
      <c r="K72" s="93">
        <f>SUM(K73:K79)</f>
        <v>0</v>
      </c>
      <c r="L72" s="45"/>
      <c r="M72" s="127"/>
      <c r="N72" s="128"/>
      <c r="O72" s="128"/>
      <c r="P72" s="128"/>
      <c r="Q72" s="128"/>
      <c r="R72" s="128"/>
      <c r="S72" s="31"/>
      <c r="T72" s="31"/>
    </row>
    <row r="73" spans="1:20" s="17" customFormat="1" ht="20.25" customHeight="1" x14ac:dyDescent="0.25">
      <c r="A73" s="94">
        <v>3</v>
      </c>
      <c r="B73" s="49" t="s">
        <v>125</v>
      </c>
      <c r="C73" s="49" t="s">
        <v>126</v>
      </c>
      <c r="D73" s="51" t="s">
        <v>38</v>
      </c>
      <c r="E73" s="51">
        <v>2023</v>
      </c>
      <c r="F73" s="51">
        <v>2026</v>
      </c>
      <c r="G73" s="31">
        <v>820.5</v>
      </c>
      <c r="H73" s="69">
        <v>820.5</v>
      </c>
      <c r="I73" s="31">
        <v>820.5</v>
      </c>
      <c r="J73" s="69">
        <v>820.5</v>
      </c>
      <c r="K73" s="69">
        <v>0</v>
      </c>
      <c r="L73" s="31" t="s">
        <v>39</v>
      </c>
      <c r="M73" s="158" t="s">
        <v>76</v>
      </c>
      <c r="N73" s="159"/>
      <c r="O73" s="159"/>
      <c r="P73" s="159"/>
      <c r="Q73" s="159"/>
      <c r="R73" s="160"/>
      <c r="S73" s="31"/>
      <c r="T73" s="31"/>
    </row>
    <row r="74" spans="1:20" s="17" customFormat="1" ht="20.25" customHeight="1" x14ac:dyDescent="0.25">
      <c r="A74" s="94">
        <v>4</v>
      </c>
      <c r="B74" s="49" t="s">
        <v>127</v>
      </c>
      <c r="C74" s="49" t="s">
        <v>128</v>
      </c>
      <c r="D74" s="51" t="s">
        <v>38</v>
      </c>
      <c r="E74" s="51">
        <v>2023</v>
      </c>
      <c r="F74" s="51">
        <v>2026</v>
      </c>
      <c r="G74" s="31">
        <v>830.5</v>
      </c>
      <c r="H74" s="69">
        <v>830.5</v>
      </c>
      <c r="I74" s="31">
        <v>830.5</v>
      </c>
      <c r="J74" s="69">
        <v>830.5</v>
      </c>
      <c r="K74" s="69">
        <v>0</v>
      </c>
      <c r="L74" s="31" t="s">
        <v>39</v>
      </c>
      <c r="M74" s="158" t="s">
        <v>76</v>
      </c>
      <c r="N74" s="159"/>
      <c r="O74" s="159"/>
      <c r="P74" s="159"/>
      <c r="Q74" s="159"/>
      <c r="R74" s="160"/>
      <c r="S74" s="31"/>
      <c r="T74" s="31"/>
    </row>
    <row r="75" spans="1:20" s="17" customFormat="1" ht="20.25" customHeight="1" x14ac:dyDescent="0.25">
      <c r="A75" s="94">
        <v>5</v>
      </c>
      <c r="B75" s="49" t="s">
        <v>129</v>
      </c>
      <c r="C75" s="49" t="s">
        <v>130</v>
      </c>
      <c r="D75" s="51" t="s">
        <v>131</v>
      </c>
      <c r="E75" s="51">
        <v>2024</v>
      </c>
      <c r="F75" s="51">
        <v>2026</v>
      </c>
      <c r="G75" s="31">
        <v>155.4</v>
      </c>
      <c r="H75" s="69">
        <v>155.4</v>
      </c>
      <c r="I75" s="31">
        <v>155.4</v>
      </c>
      <c r="J75" s="69">
        <v>155.4</v>
      </c>
      <c r="K75" s="69">
        <v>0</v>
      </c>
      <c r="L75" s="31" t="s">
        <v>39</v>
      </c>
      <c r="M75" s="158" t="s">
        <v>76</v>
      </c>
      <c r="N75" s="159"/>
      <c r="O75" s="159"/>
      <c r="P75" s="159"/>
      <c r="Q75" s="159"/>
      <c r="R75" s="160"/>
      <c r="S75" s="31"/>
      <c r="T75" s="31"/>
    </row>
    <row r="76" spans="1:20" s="21" customFormat="1" ht="28.05" customHeight="1" x14ac:dyDescent="0.15">
      <c r="A76" s="52">
        <v>6</v>
      </c>
      <c r="B76" s="49" t="s">
        <v>132</v>
      </c>
      <c r="C76" s="49" t="s">
        <v>133</v>
      </c>
      <c r="D76" s="51" t="s">
        <v>38</v>
      </c>
      <c r="E76" s="51">
        <v>2025</v>
      </c>
      <c r="F76" s="51">
        <v>2026</v>
      </c>
      <c r="G76" s="31">
        <v>282.8</v>
      </c>
      <c r="H76" s="69">
        <v>282.8</v>
      </c>
      <c r="I76" s="31">
        <v>282.8</v>
      </c>
      <c r="J76" s="69">
        <v>282.8</v>
      </c>
      <c r="K76" s="69">
        <v>0</v>
      </c>
      <c r="L76" s="31" t="s">
        <v>39</v>
      </c>
      <c r="M76" s="158" t="s">
        <v>76</v>
      </c>
      <c r="N76" s="159"/>
      <c r="O76" s="159"/>
      <c r="P76" s="159"/>
      <c r="Q76" s="159"/>
      <c r="R76" s="160"/>
      <c r="S76" s="50"/>
      <c r="T76" s="95" t="s">
        <v>134</v>
      </c>
    </row>
    <row r="77" spans="1:20" s="21" customFormat="1" ht="31.05" customHeight="1" x14ac:dyDescent="0.15">
      <c r="A77" s="52">
        <v>7</v>
      </c>
      <c r="B77" s="49" t="s">
        <v>135</v>
      </c>
      <c r="C77" s="49" t="s">
        <v>133</v>
      </c>
      <c r="D77" s="51" t="s">
        <v>38</v>
      </c>
      <c r="E77" s="51">
        <v>2025</v>
      </c>
      <c r="F77" s="51">
        <v>2026</v>
      </c>
      <c r="G77" s="31">
        <v>533.79999999999995</v>
      </c>
      <c r="H77" s="69">
        <v>533.79999999999995</v>
      </c>
      <c r="I77" s="31">
        <v>533.79999999999995</v>
      </c>
      <c r="J77" s="69">
        <v>533.79999999999995</v>
      </c>
      <c r="K77" s="69">
        <v>0</v>
      </c>
      <c r="L77" s="31" t="s">
        <v>39</v>
      </c>
      <c r="M77" s="158" t="s">
        <v>76</v>
      </c>
      <c r="N77" s="159"/>
      <c r="O77" s="159"/>
      <c r="P77" s="159"/>
      <c r="Q77" s="159"/>
      <c r="R77" s="160"/>
      <c r="S77" s="50"/>
      <c r="T77" s="95" t="s">
        <v>134</v>
      </c>
    </row>
    <row r="78" spans="1:20" s="21" customFormat="1" ht="31.05" customHeight="1" x14ac:dyDescent="0.15">
      <c r="A78" s="52">
        <v>8</v>
      </c>
      <c r="B78" s="49" t="s">
        <v>136</v>
      </c>
      <c r="C78" s="49" t="s">
        <v>133</v>
      </c>
      <c r="D78" s="51" t="s">
        <v>38</v>
      </c>
      <c r="E78" s="51">
        <v>2025</v>
      </c>
      <c r="F78" s="51">
        <v>2026</v>
      </c>
      <c r="G78" s="31">
        <v>644.4</v>
      </c>
      <c r="H78" s="69">
        <v>644.4</v>
      </c>
      <c r="I78" s="31">
        <v>644.4</v>
      </c>
      <c r="J78" s="69">
        <v>644.4</v>
      </c>
      <c r="K78" s="69">
        <v>0</v>
      </c>
      <c r="L78" s="31" t="s">
        <v>39</v>
      </c>
      <c r="M78" s="158" t="s">
        <v>76</v>
      </c>
      <c r="N78" s="159"/>
      <c r="O78" s="159"/>
      <c r="P78" s="159"/>
      <c r="Q78" s="159"/>
      <c r="R78" s="160"/>
      <c r="S78" s="50"/>
      <c r="T78" s="95" t="s">
        <v>134</v>
      </c>
    </row>
    <row r="79" spans="1:20" s="21" customFormat="1" ht="40.049999999999997" customHeight="1" x14ac:dyDescent="0.25">
      <c r="A79" s="52">
        <v>9</v>
      </c>
      <c r="B79" s="49" t="s">
        <v>137</v>
      </c>
      <c r="C79" s="49" t="s">
        <v>130</v>
      </c>
      <c r="D79" s="51" t="s">
        <v>38</v>
      </c>
      <c r="E79" s="51">
        <v>2025</v>
      </c>
      <c r="F79" s="51">
        <v>2026</v>
      </c>
      <c r="G79" s="31">
        <v>293.3</v>
      </c>
      <c r="H79" s="69">
        <v>293.3</v>
      </c>
      <c r="I79" s="31">
        <v>293.3</v>
      </c>
      <c r="J79" s="69">
        <v>293.3</v>
      </c>
      <c r="K79" s="69">
        <v>0</v>
      </c>
      <c r="L79" s="31" t="s">
        <v>39</v>
      </c>
      <c r="M79" s="158" t="s">
        <v>76</v>
      </c>
      <c r="N79" s="159"/>
      <c r="O79" s="159"/>
      <c r="P79" s="159"/>
      <c r="Q79" s="159"/>
      <c r="R79" s="160"/>
      <c r="S79" s="96" t="s">
        <v>138</v>
      </c>
      <c r="T79" s="96" t="s">
        <v>139</v>
      </c>
    </row>
    <row r="80" spans="1:20" s="18" customFormat="1" ht="21" customHeight="1" x14ac:dyDescent="0.25">
      <c r="A80" s="131" t="s">
        <v>34</v>
      </c>
      <c r="B80" s="132"/>
      <c r="C80" s="132"/>
      <c r="D80" s="135"/>
      <c r="E80" s="135"/>
      <c r="F80" s="136"/>
      <c r="G80" s="31"/>
      <c r="H80" s="32"/>
      <c r="I80" s="31"/>
      <c r="J80" s="32"/>
      <c r="K80" s="32"/>
      <c r="L80" s="45"/>
      <c r="M80" s="127"/>
      <c r="N80" s="137"/>
      <c r="O80" s="137"/>
      <c r="P80" s="137"/>
      <c r="Q80" s="137"/>
      <c r="R80" s="137"/>
      <c r="S80" s="39"/>
      <c r="T80" s="39"/>
    </row>
    <row r="81" spans="1:20" s="16" customFormat="1" ht="24.9" customHeight="1" x14ac:dyDescent="0.25">
      <c r="A81" s="122" t="s">
        <v>140</v>
      </c>
      <c r="B81" s="123"/>
      <c r="C81" s="40"/>
      <c r="D81" s="41"/>
      <c r="E81" s="41"/>
      <c r="F81" s="41"/>
      <c r="G81" s="37">
        <f>SUM(G82,G83,G87,G94)</f>
        <v>13727</v>
      </c>
      <c r="H81" s="38">
        <f>SUM(H82,H83,H87,H94)</f>
        <v>11435.5</v>
      </c>
      <c r="I81" s="37">
        <f>SUM(I82,I83,I87,I94)</f>
        <v>2978</v>
      </c>
      <c r="J81" s="38">
        <f>SUM(J82,J83,J87,J94)</f>
        <v>1425</v>
      </c>
      <c r="K81" s="38">
        <f>SUM(K82,K83,K87,K94)</f>
        <v>115</v>
      </c>
      <c r="L81" s="42"/>
      <c r="M81" s="124"/>
      <c r="N81" s="121"/>
      <c r="O81" s="121"/>
      <c r="P81" s="121"/>
      <c r="Q81" s="121"/>
      <c r="R81" s="121"/>
      <c r="S81" s="39"/>
      <c r="T81" s="39"/>
    </row>
    <row r="82" spans="1:20" s="17" customFormat="1" ht="18.75" customHeight="1" x14ac:dyDescent="0.25">
      <c r="A82" s="125" t="s">
        <v>21</v>
      </c>
      <c r="B82" s="126"/>
      <c r="C82" s="126"/>
      <c r="D82" s="43"/>
      <c r="E82" s="43"/>
      <c r="F82" s="43"/>
      <c r="G82" s="34"/>
      <c r="H82" s="44"/>
      <c r="I82" s="34"/>
      <c r="J82" s="44"/>
      <c r="K82" s="44"/>
      <c r="L82" s="45"/>
      <c r="M82" s="127"/>
      <c r="N82" s="128"/>
      <c r="O82" s="128"/>
      <c r="P82" s="128"/>
      <c r="Q82" s="128"/>
      <c r="R82" s="128"/>
      <c r="S82" s="39"/>
      <c r="T82" s="39"/>
    </row>
    <row r="83" spans="1:20" s="17" customFormat="1" ht="18" customHeight="1" x14ac:dyDescent="0.25">
      <c r="A83" s="131" t="s">
        <v>32</v>
      </c>
      <c r="B83" s="132"/>
      <c r="C83" s="53"/>
      <c r="D83" s="54"/>
      <c r="E83" s="54"/>
      <c r="F83" s="54"/>
      <c r="G83" s="51">
        <f t="shared" ref="G83:K83" si="7">SUM(G84:G86)</f>
        <v>9471</v>
      </c>
      <c r="H83" s="55">
        <f t="shared" si="7"/>
        <v>8648.9</v>
      </c>
      <c r="I83" s="51">
        <f t="shared" si="7"/>
        <v>928</v>
      </c>
      <c r="J83" s="55">
        <f t="shared" si="7"/>
        <v>325</v>
      </c>
      <c r="K83" s="55">
        <f t="shared" si="7"/>
        <v>15</v>
      </c>
      <c r="L83" s="31"/>
      <c r="M83" s="127"/>
      <c r="N83" s="128"/>
      <c r="O83" s="128"/>
      <c r="P83" s="128"/>
      <c r="Q83" s="128"/>
      <c r="R83" s="128"/>
      <c r="S83" s="51"/>
      <c r="T83" s="51"/>
    </row>
    <row r="84" spans="1:20" ht="24" customHeight="1" x14ac:dyDescent="0.25">
      <c r="A84" s="31">
        <v>1</v>
      </c>
      <c r="B84" s="97" t="s">
        <v>141</v>
      </c>
      <c r="C84" s="98" t="s">
        <v>142</v>
      </c>
      <c r="D84" s="98" t="s">
        <v>38</v>
      </c>
      <c r="E84" s="99">
        <v>2023</v>
      </c>
      <c r="F84" s="99">
        <v>2025</v>
      </c>
      <c r="G84" s="99">
        <v>6081</v>
      </c>
      <c r="H84" s="55">
        <v>6053</v>
      </c>
      <c r="I84" s="64">
        <v>143</v>
      </c>
      <c r="J84" s="55">
        <v>115</v>
      </c>
      <c r="K84" s="55">
        <v>15</v>
      </c>
      <c r="L84" s="100" t="s">
        <v>25</v>
      </c>
      <c r="M84" s="127" t="s">
        <v>143</v>
      </c>
      <c r="N84" s="161"/>
      <c r="O84" s="161"/>
      <c r="P84" s="161"/>
      <c r="Q84" s="161"/>
      <c r="R84" s="161"/>
      <c r="S84" s="78" t="s">
        <v>144</v>
      </c>
      <c r="T84" s="78"/>
    </row>
    <row r="85" spans="1:20" ht="24" customHeight="1" x14ac:dyDescent="0.25">
      <c r="A85" s="31">
        <v>2</v>
      </c>
      <c r="B85" s="97" t="s">
        <v>145</v>
      </c>
      <c r="C85" s="101" t="s">
        <v>142</v>
      </c>
      <c r="D85" s="100" t="s">
        <v>29</v>
      </c>
      <c r="E85" s="100">
        <v>2022</v>
      </c>
      <c r="F85" s="100">
        <v>2025</v>
      </c>
      <c r="G85" s="102">
        <v>2190</v>
      </c>
      <c r="H85" s="55">
        <v>1866.9</v>
      </c>
      <c r="I85" s="103">
        <v>200</v>
      </c>
      <c r="J85" s="55">
        <v>0</v>
      </c>
      <c r="K85" s="55">
        <v>0</v>
      </c>
      <c r="L85" s="100" t="s">
        <v>45</v>
      </c>
      <c r="M85" s="138"/>
      <c r="N85" s="139"/>
      <c r="O85" s="139"/>
      <c r="P85" s="139"/>
      <c r="Q85" s="139"/>
      <c r="R85" s="140"/>
      <c r="S85" s="78" t="s">
        <v>146</v>
      </c>
      <c r="T85" s="78" t="s">
        <v>147</v>
      </c>
    </row>
    <row r="86" spans="1:20" s="17" customFormat="1" ht="40.049999999999997" customHeight="1" x14ac:dyDescent="0.25">
      <c r="A86" s="51">
        <v>3</v>
      </c>
      <c r="B86" s="104" t="s">
        <v>148</v>
      </c>
      <c r="C86" s="105" t="s">
        <v>149</v>
      </c>
      <c r="D86" s="105" t="s">
        <v>24</v>
      </c>
      <c r="E86" s="105">
        <v>2025</v>
      </c>
      <c r="F86" s="105">
        <v>2026</v>
      </c>
      <c r="G86" s="105">
        <v>1200</v>
      </c>
      <c r="H86" s="106">
        <v>729</v>
      </c>
      <c r="I86" s="105">
        <v>585</v>
      </c>
      <c r="J86" s="106">
        <v>210</v>
      </c>
      <c r="K86" s="106">
        <v>0</v>
      </c>
      <c r="L86" s="100" t="s">
        <v>25</v>
      </c>
      <c r="M86" s="138" t="s">
        <v>67</v>
      </c>
      <c r="N86" s="139"/>
      <c r="O86" s="139"/>
      <c r="P86" s="139"/>
      <c r="Q86" s="139"/>
      <c r="R86" s="140"/>
      <c r="S86" s="105" t="s">
        <v>150</v>
      </c>
      <c r="T86" s="105" t="s">
        <v>151</v>
      </c>
    </row>
    <row r="87" spans="1:20" s="17" customFormat="1" ht="20.25" customHeight="1" x14ac:dyDescent="0.25">
      <c r="A87" s="133" t="s">
        <v>33</v>
      </c>
      <c r="B87" s="134"/>
      <c r="C87" s="134"/>
      <c r="D87" s="58"/>
      <c r="E87" s="58"/>
      <c r="F87" s="58"/>
      <c r="G87" s="59">
        <f>SUM(G88:G93)</f>
        <v>4256</v>
      </c>
      <c r="H87" s="60">
        <f>SUM(H88:H93)</f>
        <v>2786.6</v>
      </c>
      <c r="I87" s="59">
        <f>SUM(I88:I93)</f>
        <v>2050</v>
      </c>
      <c r="J87" s="60">
        <f>SUM(J88:J93)</f>
        <v>1100</v>
      </c>
      <c r="K87" s="60">
        <f>SUM(K88:K93)</f>
        <v>100</v>
      </c>
      <c r="L87" s="45"/>
      <c r="M87" s="127"/>
      <c r="N87" s="128"/>
      <c r="O87" s="128"/>
      <c r="P87" s="128"/>
      <c r="Q87" s="128"/>
      <c r="R87" s="128"/>
      <c r="S87" s="31"/>
      <c r="T87" s="31"/>
    </row>
    <row r="88" spans="1:20" s="22" customFormat="1" ht="19.649999999999999" customHeight="1" x14ac:dyDescent="0.25">
      <c r="A88" s="77">
        <v>4</v>
      </c>
      <c r="B88" s="107" t="s">
        <v>152</v>
      </c>
      <c r="C88" s="101" t="s">
        <v>153</v>
      </c>
      <c r="D88" s="101" t="s">
        <v>38</v>
      </c>
      <c r="E88" s="101">
        <v>2025</v>
      </c>
      <c r="F88" s="101">
        <v>2026</v>
      </c>
      <c r="G88" s="101">
        <v>524</v>
      </c>
      <c r="H88" s="55">
        <v>509.8</v>
      </c>
      <c r="I88" s="108">
        <v>250</v>
      </c>
      <c r="J88" s="55">
        <v>150</v>
      </c>
      <c r="K88" s="55">
        <v>0</v>
      </c>
      <c r="L88" s="100" t="s">
        <v>25</v>
      </c>
      <c r="M88" s="162" t="s">
        <v>143</v>
      </c>
      <c r="N88" s="163"/>
      <c r="O88" s="163"/>
      <c r="P88" s="163"/>
      <c r="Q88" s="163"/>
      <c r="R88" s="164"/>
      <c r="S88" s="101" t="s">
        <v>154</v>
      </c>
      <c r="T88" s="109" t="s">
        <v>155</v>
      </c>
    </row>
    <row r="89" spans="1:20" s="22" customFormat="1" ht="19.649999999999999" customHeight="1" x14ac:dyDescent="0.25">
      <c r="A89" s="77">
        <v>5</v>
      </c>
      <c r="B89" s="107" t="s">
        <v>156</v>
      </c>
      <c r="C89" s="101" t="s">
        <v>153</v>
      </c>
      <c r="D89" s="101" t="s">
        <v>38</v>
      </c>
      <c r="E89" s="101">
        <v>2025</v>
      </c>
      <c r="F89" s="101">
        <v>2026</v>
      </c>
      <c r="G89" s="101">
        <v>947</v>
      </c>
      <c r="H89" s="55">
        <v>602.29999999999995</v>
      </c>
      <c r="I89" s="108">
        <v>600</v>
      </c>
      <c r="J89" s="55">
        <v>480</v>
      </c>
      <c r="K89" s="55">
        <v>50</v>
      </c>
      <c r="L89" s="100" t="s">
        <v>25</v>
      </c>
      <c r="M89" s="162" t="s">
        <v>143</v>
      </c>
      <c r="N89" s="163"/>
      <c r="O89" s="163"/>
      <c r="P89" s="163"/>
      <c r="Q89" s="163"/>
      <c r="R89" s="164"/>
      <c r="S89" s="101" t="s">
        <v>154</v>
      </c>
      <c r="T89" s="109" t="s">
        <v>155</v>
      </c>
    </row>
    <row r="90" spans="1:20" s="22" customFormat="1" ht="19.649999999999999" customHeight="1" x14ac:dyDescent="0.25">
      <c r="A90" s="77">
        <v>6</v>
      </c>
      <c r="B90" s="107" t="s">
        <v>157</v>
      </c>
      <c r="C90" s="101" t="s">
        <v>153</v>
      </c>
      <c r="D90" s="101" t="s">
        <v>38</v>
      </c>
      <c r="E90" s="101">
        <v>2025</v>
      </c>
      <c r="F90" s="101">
        <v>2026</v>
      </c>
      <c r="G90" s="101">
        <v>435</v>
      </c>
      <c r="H90" s="55">
        <v>414.1</v>
      </c>
      <c r="I90" s="108">
        <v>250</v>
      </c>
      <c r="J90" s="55">
        <v>180</v>
      </c>
      <c r="K90" s="55">
        <v>0</v>
      </c>
      <c r="L90" s="100" t="s">
        <v>25</v>
      </c>
      <c r="M90" s="162" t="s">
        <v>143</v>
      </c>
      <c r="N90" s="163"/>
      <c r="O90" s="163"/>
      <c r="P90" s="163"/>
      <c r="Q90" s="163"/>
      <c r="R90" s="164"/>
      <c r="S90" s="101" t="s">
        <v>154</v>
      </c>
      <c r="T90" s="109" t="s">
        <v>155</v>
      </c>
    </row>
    <row r="91" spans="1:20" s="22" customFormat="1" ht="22.95" customHeight="1" x14ac:dyDescent="0.25">
      <c r="A91" s="77">
        <v>7</v>
      </c>
      <c r="B91" s="107" t="s">
        <v>158</v>
      </c>
      <c r="C91" s="101" t="s">
        <v>153</v>
      </c>
      <c r="D91" s="101" t="s">
        <v>38</v>
      </c>
      <c r="E91" s="101">
        <v>2025</v>
      </c>
      <c r="F91" s="101">
        <v>2026</v>
      </c>
      <c r="G91" s="101">
        <v>977</v>
      </c>
      <c r="H91" s="55">
        <v>215.4</v>
      </c>
      <c r="I91" s="108">
        <v>600</v>
      </c>
      <c r="J91" s="55">
        <v>90</v>
      </c>
      <c r="K91" s="55">
        <v>50</v>
      </c>
      <c r="L91" s="100" t="s">
        <v>45</v>
      </c>
      <c r="M91" s="162" t="s">
        <v>143</v>
      </c>
      <c r="N91" s="163"/>
      <c r="O91" s="163"/>
      <c r="P91" s="163"/>
      <c r="Q91" s="163"/>
      <c r="R91" s="164"/>
      <c r="S91" s="101" t="s">
        <v>154</v>
      </c>
      <c r="T91" s="109" t="s">
        <v>155</v>
      </c>
    </row>
    <row r="92" spans="1:20" s="22" customFormat="1" ht="21" customHeight="1" x14ac:dyDescent="0.25">
      <c r="A92" s="77">
        <v>8</v>
      </c>
      <c r="B92" s="107" t="s">
        <v>159</v>
      </c>
      <c r="C92" s="101" t="s">
        <v>153</v>
      </c>
      <c r="D92" s="101" t="s">
        <v>24</v>
      </c>
      <c r="E92" s="101">
        <v>2025</v>
      </c>
      <c r="F92" s="101">
        <v>2026</v>
      </c>
      <c r="G92" s="101">
        <v>800</v>
      </c>
      <c r="H92" s="55">
        <v>520.29999999999995</v>
      </c>
      <c r="I92" s="108">
        <v>200</v>
      </c>
      <c r="J92" s="55">
        <v>0</v>
      </c>
      <c r="K92" s="55">
        <v>0</v>
      </c>
      <c r="L92" s="100" t="s">
        <v>25</v>
      </c>
      <c r="M92" s="162"/>
      <c r="N92" s="163"/>
      <c r="O92" s="163"/>
      <c r="P92" s="163"/>
      <c r="Q92" s="163"/>
      <c r="R92" s="164"/>
      <c r="S92" s="101" t="s">
        <v>154</v>
      </c>
      <c r="T92" s="109" t="s">
        <v>155</v>
      </c>
    </row>
    <row r="93" spans="1:20" s="22" customFormat="1" ht="19.649999999999999" customHeight="1" x14ac:dyDescent="0.25">
      <c r="A93" s="77">
        <v>9</v>
      </c>
      <c r="B93" s="107" t="s">
        <v>160</v>
      </c>
      <c r="C93" s="101" t="s">
        <v>153</v>
      </c>
      <c r="D93" s="101" t="s">
        <v>38</v>
      </c>
      <c r="E93" s="101">
        <v>2025</v>
      </c>
      <c r="F93" s="101">
        <v>2026</v>
      </c>
      <c r="G93" s="101">
        <v>573</v>
      </c>
      <c r="H93" s="55">
        <v>524.70000000000005</v>
      </c>
      <c r="I93" s="108">
        <v>150</v>
      </c>
      <c r="J93" s="55">
        <v>200</v>
      </c>
      <c r="K93" s="55">
        <v>0</v>
      </c>
      <c r="L93" s="100" t="s">
        <v>25</v>
      </c>
      <c r="M93" s="162" t="s">
        <v>143</v>
      </c>
      <c r="N93" s="163"/>
      <c r="O93" s="163"/>
      <c r="P93" s="163"/>
      <c r="Q93" s="163"/>
      <c r="R93" s="164"/>
      <c r="S93" s="101" t="s">
        <v>154</v>
      </c>
      <c r="T93" s="109" t="s">
        <v>155</v>
      </c>
    </row>
    <row r="94" spans="1:20" s="18" customFormat="1" ht="21" customHeight="1" x14ac:dyDescent="0.25">
      <c r="A94" s="131" t="s">
        <v>34</v>
      </c>
      <c r="B94" s="132"/>
      <c r="C94" s="132"/>
      <c r="D94" s="135"/>
      <c r="E94" s="135"/>
      <c r="F94" s="136"/>
      <c r="G94" s="31"/>
      <c r="H94" s="32"/>
      <c r="I94" s="31"/>
      <c r="J94" s="32"/>
      <c r="K94" s="32"/>
      <c r="L94" s="45"/>
      <c r="M94" s="127"/>
      <c r="N94" s="137"/>
      <c r="O94" s="137"/>
      <c r="P94" s="137"/>
      <c r="Q94" s="137"/>
      <c r="R94" s="137"/>
      <c r="S94" s="39"/>
      <c r="T94" s="39"/>
    </row>
    <row r="95" spans="1:20" s="16" customFormat="1" ht="24.9" customHeight="1" x14ac:dyDescent="0.25">
      <c r="A95" s="122" t="s">
        <v>161</v>
      </c>
      <c r="B95" s="123"/>
      <c r="C95" s="40"/>
      <c r="D95" s="41"/>
      <c r="E95" s="41"/>
      <c r="F95" s="41"/>
      <c r="G95" s="37">
        <f t="shared" ref="G95:K95" si="8">SUM(G97,G100)</f>
        <v>42316.46</v>
      </c>
      <c r="H95" s="91">
        <f t="shared" si="8"/>
        <v>40696.300000000003</v>
      </c>
      <c r="I95" s="37">
        <f t="shared" si="8"/>
        <v>3196.5</v>
      </c>
      <c r="J95" s="91">
        <f t="shared" si="8"/>
        <v>2486.3000000000002</v>
      </c>
      <c r="K95" s="91">
        <f t="shared" si="8"/>
        <v>38.9</v>
      </c>
      <c r="L95" s="42"/>
      <c r="M95" s="124"/>
      <c r="N95" s="121"/>
      <c r="O95" s="121"/>
      <c r="P95" s="121"/>
      <c r="Q95" s="121"/>
      <c r="R95" s="121"/>
      <c r="S95" s="39"/>
      <c r="T95" s="39"/>
    </row>
    <row r="96" spans="1:20" s="17" customFormat="1" ht="18.75" customHeight="1" x14ac:dyDescent="0.25">
      <c r="A96" s="125" t="s">
        <v>21</v>
      </c>
      <c r="B96" s="126"/>
      <c r="C96" s="126"/>
      <c r="D96" s="43"/>
      <c r="E96" s="43"/>
      <c r="F96" s="43"/>
      <c r="G96" s="34"/>
      <c r="H96" s="44"/>
      <c r="I96" s="34"/>
      <c r="J96" s="44"/>
      <c r="K96" s="44"/>
      <c r="L96" s="45"/>
      <c r="M96" s="127"/>
      <c r="N96" s="128"/>
      <c r="O96" s="128"/>
      <c r="P96" s="128"/>
      <c r="Q96" s="128"/>
      <c r="R96" s="128"/>
      <c r="S96" s="39"/>
      <c r="T96" s="39"/>
    </row>
    <row r="97" spans="1:20" s="17" customFormat="1" ht="18" customHeight="1" x14ac:dyDescent="0.25">
      <c r="A97" s="131" t="s">
        <v>32</v>
      </c>
      <c r="B97" s="132"/>
      <c r="C97" s="53"/>
      <c r="D97" s="54"/>
      <c r="E97" s="54"/>
      <c r="F97" s="54"/>
      <c r="G97" s="51">
        <f>SUM(G98:G99)</f>
        <v>39220</v>
      </c>
      <c r="H97" s="55">
        <f>SUM(H98:H99)</f>
        <v>38310</v>
      </c>
      <c r="I97" s="51">
        <f>SUM(I98:I99)</f>
        <v>100</v>
      </c>
      <c r="J97" s="55">
        <f>SUM(J98:J99)</f>
        <v>100</v>
      </c>
      <c r="K97" s="55">
        <f>SUM(K98:K99)</f>
        <v>0</v>
      </c>
      <c r="L97" s="31"/>
      <c r="M97" s="127"/>
      <c r="N97" s="128"/>
      <c r="O97" s="128"/>
      <c r="P97" s="128"/>
      <c r="Q97" s="128"/>
      <c r="R97" s="128"/>
      <c r="S97" s="51"/>
      <c r="T97" s="51"/>
    </row>
    <row r="98" spans="1:20" ht="24" customHeight="1" x14ac:dyDescent="0.25">
      <c r="A98" s="31">
        <v>1</v>
      </c>
      <c r="B98" s="47" t="s">
        <v>162</v>
      </c>
      <c r="C98" s="49" t="s">
        <v>163</v>
      </c>
      <c r="D98" s="31" t="s">
        <v>29</v>
      </c>
      <c r="E98" s="31">
        <v>2018</v>
      </c>
      <c r="F98" s="31">
        <v>2024</v>
      </c>
      <c r="G98" s="64">
        <v>8000</v>
      </c>
      <c r="H98" s="32">
        <v>7090</v>
      </c>
      <c r="I98" s="31"/>
      <c r="J98" s="32">
        <v>0</v>
      </c>
      <c r="K98" s="65">
        <v>0</v>
      </c>
      <c r="L98" s="31" t="s">
        <v>25</v>
      </c>
      <c r="M98" s="127" t="s">
        <v>164</v>
      </c>
      <c r="N98" s="152"/>
      <c r="O98" s="152"/>
      <c r="P98" s="152"/>
      <c r="Q98" s="152"/>
      <c r="R98" s="152"/>
      <c r="S98" s="36"/>
      <c r="T98" s="36"/>
    </row>
    <row r="99" spans="1:20" ht="24" customHeight="1" x14ac:dyDescent="0.25">
      <c r="A99" s="31">
        <v>2</v>
      </c>
      <c r="B99" s="47" t="s">
        <v>165</v>
      </c>
      <c r="C99" s="49" t="s">
        <v>166</v>
      </c>
      <c r="D99" s="31" t="s">
        <v>38</v>
      </c>
      <c r="E99" s="31">
        <v>2020</v>
      </c>
      <c r="F99" s="31">
        <v>2026</v>
      </c>
      <c r="G99" s="64">
        <v>31220</v>
      </c>
      <c r="H99" s="32">
        <v>31220</v>
      </c>
      <c r="I99" s="31">
        <v>100</v>
      </c>
      <c r="J99" s="32">
        <v>100</v>
      </c>
      <c r="K99" s="65">
        <v>0</v>
      </c>
      <c r="L99" s="31" t="s">
        <v>167</v>
      </c>
      <c r="M99" s="127" t="s">
        <v>167</v>
      </c>
      <c r="N99" s="128"/>
      <c r="O99" s="128"/>
      <c r="P99" s="128"/>
      <c r="Q99" s="128"/>
      <c r="R99" s="128"/>
      <c r="S99" s="39"/>
      <c r="T99" s="39"/>
    </row>
    <row r="100" spans="1:20" s="17" customFormat="1" ht="20.25" customHeight="1" x14ac:dyDescent="0.25">
      <c r="A100" s="133" t="s">
        <v>33</v>
      </c>
      <c r="B100" s="134"/>
      <c r="C100" s="134"/>
      <c r="D100" s="58"/>
      <c r="E100" s="58"/>
      <c r="F100" s="58"/>
      <c r="G100" s="51">
        <f t="shared" ref="G100:K100" si="9">SUM(G101:G105)</f>
        <v>3096.46</v>
      </c>
      <c r="H100" s="87">
        <f t="shared" si="9"/>
        <v>2386.3000000000002</v>
      </c>
      <c r="I100" s="51">
        <f t="shared" si="9"/>
        <v>3096.5</v>
      </c>
      <c r="J100" s="87">
        <f t="shared" si="9"/>
        <v>2386.3000000000002</v>
      </c>
      <c r="K100" s="87">
        <f t="shared" si="9"/>
        <v>38.9</v>
      </c>
      <c r="L100" s="45"/>
      <c r="M100" s="127"/>
      <c r="N100" s="128"/>
      <c r="O100" s="128"/>
      <c r="P100" s="128"/>
      <c r="Q100" s="128"/>
      <c r="R100" s="128"/>
      <c r="S100" s="36"/>
      <c r="T100" s="36"/>
    </row>
    <row r="101" spans="1:20" s="17" customFormat="1" ht="20.25" customHeight="1" x14ac:dyDescent="0.25">
      <c r="A101" s="50">
        <v>1</v>
      </c>
      <c r="B101" s="50" t="s">
        <v>168</v>
      </c>
      <c r="C101" s="57" t="s">
        <v>169</v>
      </c>
      <c r="D101" s="58" t="s">
        <v>38</v>
      </c>
      <c r="E101" s="58">
        <v>2022</v>
      </c>
      <c r="F101" s="58">
        <v>2024</v>
      </c>
      <c r="G101" s="59">
        <v>1647.01</v>
      </c>
      <c r="H101" s="60">
        <v>1647</v>
      </c>
      <c r="I101" s="59">
        <v>1647</v>
      </c>
      <c r="J101" s="60">
        <v>1647</v>
      </c>
      <c r="K101" s="60">
        <v>0</v>
      </c>
      <c r="L101" s="31" t="s">
        <v>167</v>
      </c>
      <c r="M101" s="127" t="s">
        <v>167</v>
      </c>
      <c r="N101" s="128"/>
      <c r="O101" s="128"/>
      <c r="P101" s="128"/>
      <c r="Q101" s="128"/>
      <c r="R101" s="128"/>
      <c r="S101" s="36"/>
      <c r="T101" s="36"/>
    </row>
    <row r="102" spans="1:20" s="17" customFormat="1" ht="20.25" customHeight="1" x14ac:dyDescent="0.25">
      <c r="A102" s="50">
        <v>2</v>
      </c>
      <c r="B102" s="50" t="s">
        <v>170</v>
      </c>
      <c r="C102" s="57" t="s">
        <v>171</v>
      </c>
      <c r="D102" s="58" t="s">
        <v>38</v>
      </c>
      <c r="E102" s="58">
        <v>2023</v>
      </c>
      <c r="F102" s="58">
        <v>2024</v>
      </c>
      <c r="G102" s="59">
        <v>379.45</v>
      </c>
      <c r="H102" s="60">
        <v>379.5</v>
      </c>
      <c r="I102" s="59">
        <v>379.5</v>
      </c>
      <c r="J102" s="60">
        <v>379.5</v>
      </c>
      <c r="K102" s="60">
        <v>0</v>
      </c>
      <c r="L102" s="31" t="s">
        <v>167</v>
      </c>
      <c r="M102" s="127" t="s">
        <v>167</v>
      </c>
      <c r="N102" s="128"/>
      <c r="O102" s="128"/>
      <c r="P102" s="128"/>
      <c r="Q102" s="128"/>
      <c r="R102" s="128"/>
      <c r="S102" s="36"/>
      <c r="T102" s="36"/>
    </row>
    <row r="103" spans="1:20" s="17" customFormat="1" ht="20.25" customHeight="1" x14ac:dyDescent="0.25">
      <c r="A103" s="52">
        <v>3</v>
      </c>
      <c r="B103" s="97" t="s">
        <v>172</v>
      </c>
      <c r="C103" s="50" t="s">
        <v>173</v>
      </c>
      <c r="D103" s="51" t="s">
        <v>38</v>
      </c>
      <c r="E103" s="51">
        <v>2026</v>
      </c>
      <c r="F103" s="51">
        <v>2026</v>
      </c>
      <c r="G103" s="31">
        <v>350</v>
      </c>
      <c r="H103" s="69">
        <v>5</v>
      </c>
      <c r="I103" s="31">
        <v>350</v>
      </c>
      <c r="J103" s="69">
        <v>5</v>
      </c>
      <c r="K103" s="69">
        <v>0</v>
      </c>
      <c r="L103" s="49" t="s">
        <v>66</v>
      </c>
      <c r="M103" s="138" t="s">
        <v>174</v>
      </c>
      <c r="N103" s="139"/>
      <c r="O103" s="139"/>
      <c r="P103" s="139"/>
      <c r="Q103" s="139"/>
      <c r="R103" s="140"/>
      <c r="S103" s="36"/>
      <c r="T103" s="36"/>
    </row>
    <row r="104" spans="1:20" s="17" customFormat="1" ht="20.25" customHeight="1" x14ac:dyDescent="0.25">
      <c r="A104" s="52">
        <v>4</v>
      </c>
      <c r="B104" s="97" t="s">
        <v>175</v>
      </c>
      <c r="C104" s="50" t="s">
        <v>176</v>
      </c>
      <c r="D104" s="51" t="s">
        <v>38</v>
      </c>
      <c r="E104" s="51">
        <v>2026</v>
      </c>
      <c r="F104" s="51">
        <v>2026</v>
      </c>
      <c r="G104" s="31">
        <v>320</v>
      </c>
      <c r="H104" s="69">
        <v>314.8</v>
      </c>
      <c r="I104" s="31">
        <v>320</v>
      </c>
      <c r="J104" s="69">
        <v>314.8</v>
      </c>
      <c r="K104" s="69">
        <v>38.9</v>
      </c>
      <c r="L104" s="49" t="s">
        <v>66</v>
      </c>
      <c r="M104" s="144" t="s">
        <v>177</v>
      </c>
      <c r="N104" s="145"/>
      <c r="O104" s="145"/>
      <c r="P104" s="145"/>
      <c r="Q104" s="145"/>
      <c r="R104" s="146"/>
      <c r="S104" s="36"/>
      <c r="T104" s="36"/>
    </row>
    <row r="105" spans="1:20" s="17" customFormat="1" ht="20.25" customHeight="1" x14ac:dyDescent="0.25">
      <c r="A105" s="52">
        <v>5</v>
      </c>
      <c r="B105" s="97" t="s">
        <v>178</v>
      </c>
      <c r="C105" s="50" t="s">
        <v>179</v>
      </c>
      <c r="D105" s="51" t="s">
        <v>38</v>
      </c>
      <c r="E105" s="51">
        <v>2026</v>
      </c>
      <c r="F105" s="51">
        <v>2026</v>
      </c>
      <c r="G105" s="31">
        <v>400</v>
      </c>
      <c r="H105" s="69">
        <v>40</v>
      </c>
      <c r="I105" s="31">
        <v>400</v>
      </c>
      <c r="J105" s="69">
        <v>40</v>
      </c>
      <c r="K105" s="69">
        <v>0</v>
      </c>
      <c r="L105" s="49" t="s">
        <v>66</v>
      </c>
      <c r="M105" s="138" t="s">
        <v>180</v>
      </c>
      <c r="N105" s="139"/>
      <c r="O105" s="139"/>
      <c r="P105" s="139"/>
      <c r="Q105" s="139"/>
      <c r="R105" s="140"/>
      <c r="S105" s="36"/>
      <c r="T105" s="36"/>
    </row>
    <row r="106" spans="1:20" s="18" customFormat="1" ht="21" customHeight="1" x14ac:dyDescent="0.25">
      <c r="A106" s="131" t="s">
        <v>34</v>
      </c>
      <c r="B106" s="132"/>
      <c r="C106" s="132"/>
      <c r="D106" s="135"/>
      <c r="E106" s="135"/>
      <c r="F106" s="136"/>
      <c r="G106" s="31"/>
      <c r="H106" s="32"/>
      <c r="I106" s="31"/>
      <c r="J106" s="32"/>
      <c r="K106" s="32"/>
      <c r="L106" s="45"/>
      <c r="M106" s="127"/>
      <c r="N106" s="137"/>
      <c r="O106" s="137"/>
      <c r="P106" s="137"/>
      <c r="Q106" s="137"/>
      <c r="R106" s="137"/>
      <c r="S106" s="36"/>
      <c r="T106" s="36"/>
    </row>
    <row r="107" spans="1:20" s="16" customFormat="1" ht="24.9" customHeight="1" x14ac:dyDescent="0.25">
      <c r="A107" s="122" t="s">
        <v>181</v>
      </c>
      <c r="B107" s="123"/>
      <c r="C107" s="40"/>
      <c r="D107" s="41"/>
      <c r="E107" s="41"/>
      <c r="F107" s="41"/>
      <c r="G107" s="37">
        <f>SUM(G108,G110,G111,G112)</f>
        <v>1200</v>
      </c>
      <c r="H107" s="38">
        <f>SUM(H108,H110,H111,H112)</f>
        <v>920</v>
      </c>
      <c r="I107" s="37">
        <f>SUM(I108,I110,I111,I112)</f>
        <v>370</v>
      </c>
      <c r="J107" s="38">
        <f>SUM(J108,J110,J111,J112)</f>
        <v>370</v>
      </c>
      <c r="K107" s="38">
        <f>SUM(K108,K110,K111,K112)</f>
        <v>0</v>
      </c>
      <c r="L107" s="42"/>
      <c r="M107" s="124"/>
      <c r="N107" s="121"/>
      <c r="O107" s="121"/>
      <c r="P107" s="121"/>
      <c r="Q107" s="121"/>
      <c r="R107" s="121"/>
      <c r="S107" s="39"/>
      <c r="T107" s="39"/>
    </row>
    <row r="108" spans="1:20" s="17" customFormat="1" ht="18.75" customHeight="1" x14ac:dyDescent="0.25">
      <c r="A108" s="125" t="s">
        <v>21</v>
      </c>
      <c r="B108" s="126"/>
      <c r="C108" s="126"/>
      <c r="D108" s="43"/>
      <c r="E108" s="43"/>
      <c r="F108" s="43"/>
      <c r="G108" s="34">
        <f>SUM(G109:G109)</f>
        <v>1200</v>
      </c>
      <c r="H108" s="44">
        <f>SUM(H109:H109)</f>
        <v>920</v>
      </c>
      <c r="I108" s="34">
        <f>SUM(I109:I109)</f>
        <v>370</v>
      </c>
      <c r="J108" s="44">
        <f>SUM(J109:J109)</f>
        <v>370</v>
      </c>
      <c r="K108" s="44">
        <f>SUM(K109:K109)</f>
        <v>0</v>
      </c>
      <c r="L108" s="45"/>
      <c r="M108" s="127"/>
      <c r="N108" s="128"/>
      <c r="O108" s="128"/>
      <c r="P108" s="128"/>
      <c r="Q108" s="128"/>
      <c r="R108" s="128"/>
      <c r="S108" s="51"/>
      <c r="T108" s="51"/>
    </row>
    <row r="109" spans="1:20" s="17" customFormat="1" ht="24" x14ac:dyDescent="0.25">
      <c r="A109" s="46">
        <v>1</v>
      </c>
      <c r="B109" s="47" t="s">
        <v>182</v>
      </c>
      <c r="C109" s="34" t="s">
        <v>183</v>
      </c>
      <c r="D109" s="58" t="s">
        <v>38</v>
      </c>
      <c r="E109" s="31">
        <v>2024.3</v>
      </c>
      <c r="F109" s="31">
        <v>2026</v>
      </c>
      <c r="G109" s="31">
        <v>1200</v>
      </c>
      <c r="H109" s="32">
        <v>920</v>
      </c>
      <c r="I109" s="31">
        <v>370</v>
      </c>
      <c r="J109" s="32">
        <v>370</v>
      </c>
      <c r="K109" s="65">
        <v>0</v>
      </c>
      <c r="L109" s="31" t="s">
        <v>39</v>
      </c>
      <c r="M109" s="127" t="s">
        <v>39</v>
      </c>
      <c r="N109" s="128"/>
      <c r="O109" s="128"/>
      <c r="P109" s="128"/>
      <c r="Q109" s="128"/>
      <c r="R109" s="128"/>
      <c r="S109" s="31" t="s">
        <v>184</v>
      </c>
      <c r="T109" s="51"/>
    </row>
    <row r="110" spans="1:20" s="17" customFormat="1" ht="18" customHeight="1" x14ac:dyDescent="0.25">
      <c r="A110" s="131" t="s">
        <v>32</v>
      </c>
      <c r="B110" s="132"/>
      <c r="C110" s="53"/>
      <c r="D110" s="54"/>
      <c r="E110" s="54"/>
      <c r="F110" s="54"/>
      <c r="G110" s="51"/>
      <c r="H110" s="55"/>
      <c r="I110" s="51"/>
      <c r="J110" s="55"/>
      <c r="K110" s="55"/>
      <c r="L110" s="31"/>
      <c r="M110" s="127"/>
      <c r="N110" s="128"/>
      <c r="O110" s="128"/>
      <c r="P110" s="128"/>
      <c r="Q110" s="128"/>
      <c r="R110" s="128"/>
      <c r="S110" s="51"/>
      <c r="T110" s="51"/>
    </row>
    <row r="111" spans="1:20" s="17" customFormat="1" ht="20.25" customHeight="1" x14ac:dyDescent="0.25">
      <c r="A111" s="133" t="s">
        <v>33</v>
      </c>
      <c r="B111" s="134"/>
      <c r="C111" s="134"/>
      <c r="D111" s="58"/>
      <c r="E111" s="58"/>
      <c r="F111" s="58"/>
      <c r="G111" s="59"/>
      <c r="H111" s="60"/>
      <c r="I111" s="59"/>
      <c r="J111" s="60"/>
      <c r="K111" s="60"/>
      <c r="L111" s="45"/>
      <c r="M111" s="127"/>
      <c r="N111" s="128"/>
      <c r="O111" s="128"/>
      <c r="P111" s="128"/>
      <c r="Q111" s="128"/>
      <c r="R111" s="128"/>
      <c r="S111" s="39"/>
      <c r="T111" s="39"/>
    </row>
    <row r="112" spans="1:20" s="18" customFormat="1" ht="21" customHeight="1" x14ac:dyDescent="0.25">
      <c r="A112" s="131" t="s">
        <v>34</v>
      </c>
      <c r="B112" s="132"/>
      <c r="C112" s="132"/>
      <c r="D112" s="135"/>
      <c r="E112" s="135"/>
      <c r="F112" s="136"/>
      <c r="G112" s="31"/>
      <c r="H112" s="32"/>
      <c r="I112" s="31"/>
      <c r="J112" s="32"/>
      <c r="K112" s="32"/>
      <c r="L112" s="45"/>
      <c r="M112" s="127"/>
      <c r="N112" s="137"/>
      <c r="O112" s="137"/>
      <c r="P112" s="137"/>
      <c r="Q112" s="137"/>
      <c r="R112" s="137"/>
      <c r="S112" s="39"/>
      <c r="T112" s="39"/>
    </row>
    <row r="113" spans="1:20" s="16" customFormat="1" ht="24.9" customHeight="1" x14ac:dyDescent="0.25">
      <c r="A113" s="122" t="s">
        <v>185</v>
      </c>
      <c r="B113" s="123"/>
      <c r="C113" s="40"/>
      <c r="D113" s="41"/>
      <c r="E113" s="41"/>
      <c r="F113" s="41"/>
      <c r="G113" s="37">
        <f>SUM(G114,G115,G117,G118)</f>
        <v>6025.91</v>
      </c>
      <c r="H113" s="38">
        <f>SUM(H114,H115,H117,H118)</f>
        <v>6021.5</v>
      </c>
      <c r="I113" s="37">
        <f>SUM(I114,I115,I117,I118)</f>
        <v>0</v>
      </c>
      <c r="J113" s="38">
        <f>SUM(J114,J115,J117,J118)</f>
        <v>0</v>
      </c>
      <c r="K113" s="38">
        <f>SUM(K114,K115,K117,K118)</f>
        <v>0</v>
      </c>
      <c r="L113" s="42"/>
      <c r="M113" s="124"/>
      <c r="N113" s="121"/>
      <c r="O113" s="121"/>
      <c r="P113" s="121"/>
      <c r="Q113" s="121"/>
      <c r="R113" s="121"/>
      <c r="S113" s="39"/>
      <c r="T113" s="39"/>
    </row>
    <row r="114" spans="1:20" s="17" customFormat="1" ht="18.75" customHeight="1" x14ac:dyDescent="0.25">
      <c r="A114" s="125" t="s">
        <v>21</v>
      </c>
      <c r="B114" s="126"/>
      <c r="C114" s="126"/>
      <c r="D114" s="43"/>
      <c r="E114" s="43"/>
      <c r="F114" s="43"/>
      <c r="G114" s="51"/>
      <c r="H114" s="55"/>
      <c r="I114" s="51"/>
      <c r="J114" s="55"/>
      <c r="K114" s="55"/>
      <c r="L114" s="45"/>
      <c r="M114" s="127"/>
      <c r="N114" s="128"/>
      <c r="O114" s="128"/>
      <c r="P114" s="128"/>
      <c r="Q114" s="128"/>
      <c r="R114" s="128"/>
      <c r="S114" s="39"/>
      <c r="T114" s="39"/>
    </row>
    <row r="115" spans="1:20" s="17" customFormat="1" ht="18" customHeight="1" x14ac:dyDescent="0.25">
      <c r="A115" s="131" t="s">
        <v>32</v>
      </c>
      <c r="B115" s="132"/>
      <c r="C115" s="53"/>
      <c r="D115" s="54"/>
      <c r="E115" s="54"/>
      <c r="F115" s="54"/>
      <c r="G115" s="51">
        <f>SUM(G116:G116)</f>
        <v>6025.91</v>
      </c>
      <c r="H115" s="55">
        <f>SUM(H116:H116)</f>
        <v>6021.5</v>
      </c>
      <c r="I115" s="51">
        <f>SUM(I116:I116)</f>
        <v>0</v>
      </c>
      <c r="J115" s="55">
        <f>SUM(J116:J116)</f>
        <v>0</v>
      </c>
      <c r="K115" s="55">
        <f>SUM(K116:K116)</f>
        <v>0</v>
      </c>
      <c r="L115" s="31"/>
      <c r="M115" s="127"/>
      <c r="N115" s="128"/>
      <c r="O115" s="128"/>
      <c r="P115" s="128"/>
      <c r="Q115" s="128"/>
      <c r="R115" s="128"/>
      <c r="S115" s="51"/>
      <c r="T115" s="51"/>
    </row>
    <row r="116" spans="1:20" ht="19.05" customHeight="1" x14ac:dyDescent="0.25">
      <c r="A116" s="31">
        <v>1</v>
      </c>
      <c r="B116" s="47" t="s">
        <v>186</v>
      </c>
      <c r="C116" s="49" t="s">
        <v>187</v>
      </c>
      <c r="D116" s="31" t="s">
        <v>29</v>
      </c>
      <c r="E116" s="31">
        <v>2019</v>
      </c>
      <c r="F116" s="62">
        <v>2026</v>
      </c>
      <c r="G116" s="64">
        <v>6025.91</v>
      </c>
      <c r="H116" s="32">
        <v>6021.5</v>
      </c>
      <c r="I116" s="31">
        <v>0</v>
      </c>
      <c r="J116" s="32">
        <v>0</v>
      </c>
      <c r="K116" s="32">
        <v>0</v>
      </c>
      <c r="L116" s="31" t="s">
        <v>167</v>
      </c>
      <c r="M116" s="127" t="s">
        <v>188</v>
      </c>
      <c r="N116" s="152"/>
      <c r="O116" s="152"/>
      <c r="P116" s="152"/>
      <c r="Q116" s="152"/>
      <c r="R116" s="152"/>
      <c r="S116" s="88" t="s">
        <v>189</v>
      </c>
      <c r="T116" s="78" t="s">
        <v>190</v>
      </c>
    </row>
    <row r="117" spans="1:20" s="17" customFormat="1" ht="20.25" customHeight="1" x14ac:dyDescent="0.25">
      <c r="A117" s="133" t="s">
        <v>33</v>
      </c>
      <c r="B117" s="134"/>
      <c r="C117" s="134"/>
      <c r="D117" s="58"/>
      <c r="E117" s="58"/>
      <c r="F117" s="58"/>
      <c r="G117" s="51"/>
      <c r="H117" s="55"/>
      <c r="I117" s="51"/>
      <c r="J117" s="55"/>
      <c r="K117" s="55"/>
      <c r="L117" s="45"/>
      <c r="M117" s="127"/>
      <c r="N117" s="128"/>
      <c r="O117" s="128"/>
      <c r="P117" s="128"/>
      <c r="Q117" s="128"/>
      <c r="R117" s="128"/>
      <c r="S117" s="39"/>
      <c r="T117" s="39"/>
    </row>
    <row r="118" spans="1:20" s="18" customFormat="1" ht="21" customHeight="1" x14ac:dyDescent="0.25">
      <c r="A118" s="131" t="s">
        <v>34</v>
      </c>
      <c r="B118" s="132"/>
      <c r="C118" s="132"/>
      <c r="D118" s="135"/>
      <c r="E118" s="135"/>
      <c r="F118" s="135"/>
      <c r="G118" s="31"/>
      <c r="H118" s="32"/>
      <c r="I118" s="31"/>
      <c r="J118" s="32"/>
      <c r="K118" s="32"/>
      <c r="L118" s="45"/>
      <c r="M118" s="127"/>
      <c r="N118" s="137"/>
      <c r="O118" s="137"/>
      <c r="P118" s="137"/>
      <c r="Q118" s="137"/>
      <c r="R118" s="137"/>
      <c r="S118" s="36"/>
      <c r="T118" s="36"/>
    </row>
    <row r="119" spans="1:20" x14ac:dyDescent="0.25">
      <c r="S119" s="17"/>
      <c r="T119" s="17"/>
    </row>
    <row r="120" spans="1:20" ht="15.6" x14ac:dyDescent="0.25">
      <c r="H120" s="110"/>
      <c r="S120" s="18"/>
      <c r="T120" s="18"/>
    </row>
    <row r="121" spans="1:20" x14ac:dyDescent="0.25">
      <c r="S121" s="18"/>
      <c r="T121" s="18"/>
    </row>
  </sheetData>
  <mergeCells count="207">
    <mergeCell ref="S7:S8"/>
    <mergeCell ref="T7:T8"/>
    <mergeCell ref="L4:R5"/>
    <mergeCell ref="M6:R8"/>
    <mergeCell ref="S4:T6"/>
    <mergeCell ref="A114:C114"/>
    <mergeCell ref="M114:R114"/>
    <mergeCell ref="A115:B115"/>
    <mergeCell ref="M115:R115"/>
    <mergeCell ref="M116:R116"/>
    <mergeCell ref="A117:C117"/>
    <mergeCell ref="M117:R117"/>
    <mergeCell ref="A118:C118"/>
    <mergeCell ref="D118:F118"/>
    <mergeCell ref="M118:R118"/>
    <mergeCell ref="M109:R109"/>
    <mergeCell ref="A110:B110"/>
    <mergeCell ref="M110:R110"/>
    <mergeCell ref="A111:C111"/>
    <mergeCell ref="M111:R111"/>
    <mergeCell ref="A112:C112"/>
    <mergeCell ref="D112:F112"/>
    <mergeCell ref="M112:R112"/>
    <mergeCell ref="A113:B113"/>
    <mergeCell ref="M113:R113"/>
    <mergeCell ref="M104:R104"/>
    <mergeCell ref="M105:R105"/>
    <mergeCell ref="A106:C106"/>
    <mergeCell ref="D106:F106"/>
    <mergeCell ref="M106:R106"/>
    <mergeCell ref="A107:B107"/>
    <mergeCell ref="M107:R107"/>
    <mergeCell ref="A108:C108"/>
    <mergeCell ref="M108:R108"/>
    <mergeCell ref="A97:B97"/>
    <mergeCell ref="M97:R97"/>
    <mergeCell ref="M98:R98"/>
    <mergeCell ref="M99:R99"/>
    <mergeCell ref="A100:C100"/>
    <mergeCell ref="M100:R100"/>
    <mergeCell ref="M101:R101"/>
    <mergeCell ref="M102:R102"/>
    <mergeCell ref="M103:R103"/>
    <mergeCell ref="M92:R92"/>
    <mergeCell ref="M93:R93"/>
    <mergeCell ref="A94:C94"/>
    <mergeCell ref="D94:F94"/>
    <mergeCell ref="M94:R94"/>
    <mergeCell ref="A95:B95"/>
    <mergeCell ref="M95:R95"/>
    <mergeCell ref="A96:C96"/>
    <mergeCell ref="M96:R96"/>
    <mergeCell ref="M84:R84"/>
    <mergeCell ref="M85:R85"/>
    <mergeCell ref="M86:R86"/>
    <mergeCell ref="A87:C87"/>
    <mergeCell ref="M87:R87"/>
    <mergeCell ref="M88:R88"/>
    <mergeCell ref="M89:R89"/>
    <mergeCell ref="M90:R90"/>
    <mergeCell ref="M91:R91"/>
    <mergeCell ref="M79:R79"/>
    <mergeCell ref="A80:C80"/>
    <mergeCell ref="D80:F80"/>
    <mergeCell ref="M80:R80"/>
    <mergeCell ref="A81:B81"/>
    <mergeCell ref="M81:R81"/>
    <mergeCell ref="A82:C82"/>
    <mergeCell ref="M82:R82"/>
    <mergeCell ref="A83:B83"/>
    <mergeCell ref="M83:R83"/>
    <mergeCell ref="M71:R71"/>
    <mergeCell ref="A72:C72"/>
    <mergeCell ref="M72:R72"/>
    <mergeCell ref="M73:R73"/>
    <mergeCell ref="M74:R74"/>
    <mergeCell ref="M75:R75"/>
    <mergeCell ref="M76:R76"/>
    <mergeCell ref="M77:R77"/>
    <mergeCell ref="M78:R78"/>
    <mergeCell ref="A66:C66"/>
    <mergeCell ref="D66:F66"/>
    <mergeCell ref="M66:R66"/>
    <mergeCell ref="A67:B67"/>
    <mergeCell ref="M67:R67"/>
    <mergeCell ref="A68:C68"/>
    <mergeCell ref="M68:R68"/>
    <mergeCell ref="M69:R69"/>
    <mergeCell ref="A70:B70"/>
    <mergeCell ref="M70:R70"/>
    <mergeCell ref="A60:B60"/>
    <mergeCell ref="M60:R60"/>
    <mergeCell ref="A61:C61"/>
    <mergeCell ref="M61:R61"/>
    <mergeCell ref="A62:B62"/>
    <mergeCell ref="M62:R62"/>
    <mergeCell ref="M63:R63"/>
    <mergeCell ref="M64:R64"/>
    <mergeCell ref="A65:C65"/>
    <mergeCell ref="M65:R65"/>
    <mergeCell ref="M55:R55"/>
    <mergeCell ref="M56:R56"/>
    <mergeCell ref="M57:R57"/>
    <mergeCell ref="A58:C58"/>
    <mergeCell ref="D58:F58"/>
    <mergeCell ref="M58:R58"/>
    <mergeCell ref="A59:C59"/>
    <mergeCell ref="D59:F59"/>
    <mergeCell ref="M59:R59"/>
    <mergeCell ref="M50:R50"/>
    <mergeCell ref="A51:C51"/>
    <mergeCell ref="D51:F51"/>
    <mergeCell ref="M51:R51"/>
    <mergeCell ref="A52:B52"/>
    <mergeCell ref="M52:R52"/>
    <mergeCell ref="A53:C53"/>
    <mergeCell ref="M53:R53"/>
    <mergeCell ref="A54:B54"/>
    <mergeCell ref="M54:R54"/>
    <mergeCell ref="A43:C43"/>
    <mergeCell ref="M43:R43"/>
    <mergeCell ref="A44:B44"/>
    <mergeCell ref="M44:R44"/>
    <mergeCell ref="M45:R45"/>
    <mergeCell ref="M46:R46"/>
    <mergeCell ref="M47:R47"/>
    <mergeCell ref="M48:R48"/>
    <mergeCell ref="A49:C49"/>
    <mergeCell ref="M49:R49"/>
    <mergeCell ref="A37:C37"/>
    <mergeCell ref="M37:R37"/>
    <mergeCell ref="M38:R38"/>
    <mergeCell ref="M39:R39"/>
    <mergeCell ref="M40:R40"/>
    <mergeCell ref="A41:C41"/>
    <mergeCell ref="D41:F41"/>
    <mergeCell ref="M41:R41"/>
    <mergeCell ref="A42:B42"/>
    <mergeCell ref="M42:R42"/>
    <mergeCell ref="A32:B32"/>
    <mergeCell ref="M32:R32"/>
    <mergeCell ref="A33:C33"/>
    <mergeCell ref="M33:R33"/>
    <mergeCell ref="A34:B34"/>
    <mergeCell ref="M34:R34"/>
    <mergeCell ref="M35:R35"/>
    <mergeCell ref="S35:T35"/>
    <mergeCell ref="M36:R36"/>
    <mergeCell ref="S36:T36"/>
    <mergeCell ref="M26:R26"/>
    <mergeCell ref="M27:R27"/>
    <mergeCell ref="M28:R28"/>
    <mergeCell ref="M29:R29"/>
    <mergeCell ref="A30:C30"/>
    <mergeCell ref="M30:R30"/>
    <mergeCell ref="A31:C31"/>
    <mergeCell ref="D31:F31"/>
    <mergeCell ref="M31:R31"/>
    <mergeCell ref="A22:C22"/>
    <mergeCell ref="D22:F22"/>
    <mergeCell ref="M22:R22"/>
    <mergeCell ref="A23:B23"/>
    <mergeCell ref="M23:R23"/>
    <mergeCell ref="A24:C24"/>
    <mergeCell ref="M24:R24"/>
    <mergeCell ref="A25:B25"/>
    <mergeCell ref="M25:R25"/>
    <mergeCell ref="A17:B17"/>
    <mergeCell ref="M17:R17"/>
    <mergeCell ref="A18:C18"/>
    <mergeCell ref="M18:R18"/>
    <mergeCell ref="A19:B19"/>
    <mergeCell ref="M19:R19"/>
    <mergeCell ref="A20:C20"/>
    <mergeCell ref="M20:R20"/>
    <mergeCell ref="M21:R21"/>
    <mergeCell ref="M12:R12"/>
    <mergeCell ref="M13:R13"/>
    <mergeCell ref="A14:B14"/>
    <mergeCell ref="M14:R14"/>
    <mergeCell ref="A15:C15"/>
    <mergeCell ref="M15:R15"/>
    <mergeCell ref="A16:C16"/>
    <mergeCell ref="D16:F16"/>
    <mergeCell ref="M16:R16"/>
    <mergeCell ref="B1:R1"/>
    <mergeCell ref="H2:J2"/>
    <mergeCell ref="N3:O3"/>
    <mergeCell ref="P3:R3"/>
    <mergeCell ref="A9:F9"/>
    <mergeCell ref="L9:R9"/>
    <mergeCell ref="A10:B10"/>
    <mergeCell ref="M10:R10"/>
    <mergeCell ref="A11:C11"/>
    <mergeCell ref="M11:R11"/>
    <mergeCell ref="A4:A8"/>
    <mergeCell ref="B4:B8"/>
    <mergeCell ref="C4:C8"/>
    <mergeCell ref="D4:D8"/>
    <mergeCell ref="E4:E8"/>
    <mergeCell ref="F4:F8"/>
    <mergeCell ref="G4:G8"/>
    <mergeCell ref="H4:H8"/>
    <mergeCell ref="I4:I8"/>
    <mergeCell ref="J4:J8"/>
    <mergeCell ref="K4:K8"/>
    <mergeCell ref="L6:L8"/>
  </mergeCells>
  <phoneticPr fontId="30" type="noConversion"/>
  <pageMargins left="0.70069444444444495" right="0.70069444444444495" top="0.75138888888888899" bottom="0.75138888888888899" header="0.29861111111111099" footer="0.29861111111111099"/>
  <pageSetup paperSize="9" scale="67" fitToHeight="0" orientation="landscape"/>
  <headerFooter>
    <oddFooter>&amp;C第 &amp;P 页，共 &amp;N 页</oddFooter>
  </headerFooter>
  <ignoredErrors>
    <ignoredError sqref="H87 J8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4"/>
  <sheetViews>
    <sheetView zoomScale="90" zoomScaleNormal="90" workbookViewId="0">
      <selection activeCell="H12" sqref="H12"/>
    </sheetView>
  </sheetViews>
  <sheetFormatPr defaultColWidth="9" defaultRowHeight="13.8" x14ac:dyDescent="0.25"/>
  <cols>
    <col min="1" max="1" width="17.21875" customWidth="1"/>
    <col min="2" max="2" width="15.109375" customWidth="1"/>
    <col min="3" max="3" width="15.5546875" customWidth="1"/>
    <col min="4" max="4" width="16.77734375" customWidth="1"/>
    <col min="5" max="5" width="21.21875" customWidth="1"/>
    <col min="6" max="6" width="11.6640625"/>
    <col min="7" max="7" width="10.5546875"/>
    <col min="9" max="9" width="9.5546875"/>
  </cols>
  <sheetData>
    <row r="1" spans="1:5" ht="20.399999999999999" x14ac:dyDescent="0.25">
      <c r="A1" s="172" t="s">
        <v>191</v>
      </c>
      <c r="B1" s="172"/>
      <c r="C1" s="172"/>
      <c r="D1" s="172"/>
      <c r="E1" s="172"/>
    </row>
    <row r="2" spans="1:5" ht="15.6" x14ac:dyDescent="0.25">
      <c r="A2" s="173">
        <v>46204</v>
      </c>
      <c r="B2" s="173"/>
      <c r="C2" s="173"/>
      <c r="D2" s="173"/>
      <c r="E2" s="173"/>
    </row>
    <row r="3" spans="1:5" ht="15.6" x14ac:dyDescent="0.25">
      <c r="A3" s="1" t="s">
        <v>192</v>
      </c>
      <c r="B3" s="1"/>
      <c r="C3" s="1"/>
      <c r="D3" s="1"/>
      <c r="E3" s="2" t="s">
        <v>193</v>
      </c>
    </row>
    <row r="4" spans="1:5" x14ac:dyDescent="0.25">
      <c r="A4" s="174" t="s">
        <v>194</v>
      </c>
      <c r="B4" s="177" t="s">
        <v>195</v>
      </c>
      <c r="C4" s="177" t="s">
        <v>196</v>
      </c>
      <c r="D4" s="177" t="s">
        <v>197</v>
      </c>
      <c r="E4" s="177" t="s">
        <v>198</v>
      </c>
    </row>
    <row r="5" spans="1:5" x14ac:dyDescent="0.25">
      <c r="A5" s="175"/>
      <c r="B5" s="178"/>
      <c r="C5" s="178"/>
      <c r="D5" s="178"/>
      <c r="E5" s="178"/>
    </row>
    <row r="6" spans="1:5" x14ac:dyDescent="0.25">
      <c r="A6" s="176"/>
      <c r="B6" s="179"/>
      <c r="C6" s="179"/>
      <c r="D6" s="179"/>
      <c r="E6" s="179"/>
    </row>
    <row r="7" spans="1:5" ht="28.05" customHeight="1" x14ac:dyDescent="0.25">
      <c r="A7" s="3" t="s">
        <v>199</v>
      </c>
      <c r="B7" s="4">
        <f>SUM(B8:B24)</f>
        <v>72978.850000000006</v>
      </c>
      <c r="C7" s="5">
        <f>SUM(C8:C24)</f>
        <v>41177.800000000003</v>
      </c>
      <c r="D7" s="6">
        <f>SUM(D8:D24)</f>
        <v>3127.4</v>
      </c>
      <c r="E7" s="7">
        <f>C7/B7*100</f>
        <v>56.424292791678702</v>
      </c>
    </row>
    <row r="8" spans="1:5" ht="19.95" customHeight="1" x14ac:dyDescent="0.25">
      <c r="A8" s="8" t="s">
        <v>200</v>
      </c>
      <c r="B8" s="9">
        <v>19600</v>
      </c>
      <c r="C8" s="10">
        <f>明细!J10</f>
        <v>10600</v>
      </c>
      <c r="D8" s="11">
        <f>明细!K10</f>
        <v>1500</v>
      </c>
      <c r="E8" s="7">
        <f t="shared" ref="E8:E24" si="0">C8/B8*100</f>
        <v>54.081632653061199</v>
      </c>
    </row>
    <row r="9" spans="1:5" ht="19.05" customHeight="1" x14ac:dyDescent="0.25">
      <c r="A9" s="8" t="s">
        <v>201</v>
      </c>
      <c r="B9" s="9"/>
      <c r="C9" s="10">
        <f>明细!J17</f>
        <v>430</v>
      </c>
      <c r="D9" s="11">
        <f>明细!K17</f>
        <v>0</v>
      </c>
      <c r="E9" s="7" t="e">
        <f t="shared" si="0"/>
        <v>#DIV/0!</v>
      </c>
    </row>
    <row r="10" spans="1:5" ht="19.95" customHeight="1" x14ac:dyDescent="0.25">
      <c r="A10" s="8" t="s">
        <v>202</v>
      </c>
      <c r="B10" s="9">
        <v>2518</v>
      </c>
      <c r="C10" s="10">
        <f>明细!J23</f>
        <v>1598</v>
      </c>
      <c r="D10" s="11">
        <f>明细!K23</f>
        <v>0</v>
      </c>
      <c r="E10" s="7">
        <f t="shared" si="0"/>
        <v>63.463065925337602</v>
      </c>
    </row>
    <row r="11" spans="1:5" ht="19.95" customHeight="1" x14ac:dyDescent="0.25">
      <c r="A11" s="8" t="s">
        <v>203</v>
      </c>
      <c r="B11" s="9">
        <v>7496</v>
      </c>
      <c r="C11" s="10">
        <f>明细!J32</f>
        <v>10741</v>
      </c>
      <c r="D11" s="11">
        <f>明细!K32</f>
        <v>283</v>
      </c>
      <c r="E11" s="7">
        <f t="shared" si="0"/>
        <v>143.289754535752</v>
      </c>
    </row>
    <row r="12" spans="1:5" ht="19.95" customHeight="1" x14ac:dyDescent="0.25">
      <c r="A12" s="8" t="s">
        <v>204</v>
      </c>
      <c r="B12" s="9">
        <v>2013.64</v>
      </c>
      <c r="C12" s="10">
        <f>明细!J42</f>
        <v>2485</v>
      </c>
      <c r="D12" s="11">
        <f>明细!K42</f>
        <v>65</v>
      </c>
      <c r="E12" s="7">
        <f t="shared" si="0"/>
        <v>123.408355018772</v>
      </c>
    </row>
    <row r="13" spans="1:5" ht="19.95" customHeight="1" x14ac:dyDescent="0.25">
      <c r="A13" s="8" t="s">
        <v>205</v>
      </c>
      <c r="B13" s="9">
        <v>1200</v>
      </c>
      <c r="C13" s="10"/>
      <c r="D13" s="11"/>
      <c r="E13" s="7">
        <f t="shared" si="0"/>
        <v>0</v>
      </c>
    </row>
    <row r="14" spans="1:5" ht="19.95" customHeight="1" x14ac:dyDescent="0.25">
      <c r="A14" s="8" t="s">
        <v>206</v>
      </c>
      <c r="B14" s="9">
        <v>9090</v>
      </c>
      <c r="C14" s="12">
        <f>明细!J52</f>
        <v>4623.8</v>
      </c>
      <c r="D14" s="11">
        <f>明细!K52</f>
        <v>1008.5</v>
      </c>
      <c r="E14" s="7">
        <f t="shared" si="0"/>
        <v>50.866886688668899</v>
      </c>
    </row>
    <row r="15" spans="1:5" ht="19.95" customHeight="1" x14ac:dyDescent="0.25">
      <c r="A15" s="8" t="s">
        <v>207</v>
      </c>
      <c r="B15" s="9">
        <v>9973</v>
      </c>
      <c r="C15" s="10">
        <f>明细!J60</f>
        <v>2641</v>
      </c>
      <c r="D15" s="11">
        <f>明细!K60</f>
        <v>117</v>
      </c>
      <c r="E15" s="7">
        <f t="shared" si="0"/>
        <v>26.481500050135399</v>
      </c>
    </row>
    <row r="16" spans="1:5" ht="19.95" customHeight="1" x14ac:dyDescent="0.25">
      <c r="A16" s="8" t="s">
        <v>208</v>
      </c>
      <c r="B16" s="9">
        <v>2920.21</v>
      </c>
      <c r="C16" s="10"/>
      <c r="D16" s="11"/>
      <c r="E16" s="7">
        <f t="shared" si="0"/>
        <v>0</v>
      </c>
    </row>
    <row r="17" spans="1:5" ht="19.95" customHeight="1" x14ac:dyDescent="0.25">
      <c r="A17" s="8" t="s">
        <v>209</v>
      </c>
      <c r="B17" s="9">
        <v>14491</v>
      </c>
      <c r="C17" s="10">
        <f>明细!J67</f>
        <v>3777.7</v>
      </c>
      <c r="D17" s="11">
        <f>明细!K67</f>
        <v>0</v>
      </c>
      <c r="E17" s="7">
        <f t="shared" si="0"/>
        <v>26.069284383410402</v>
      </c>
    </row>
    <row r="18" spans="1:5" ht="19.05" customHeight="1" x14ac:dyDescent="0.25">
      <c r="A18" s="8" t="s">
        <v>210</v>
      </c>
      <c r="B18" s="9">
        <v>2835</v>
      </c>
      <c r="C18" s="13">
        <f>明细!J81</f>
        <v>1425</v>
      </c>
      <c r="D18" s="11">
        <f>明细!K81</f>
        <v>115</v>
      </c>
      <c r="E18" s="7">
        <f t="shared" si="0"/>
        <v>50.264550264550302</v>
      </c>
    </row>
    <row r="19" spans="1:5" ht="19.95" customHeight="1" x14ac:dyDescent="0.25">
      <c r="A19" s="8" t="s">
        <v>211</v>
      </c>
      <c r="B19" s="9">
        <v>208</v>
      </c>
      <c r="C19" s="10"/>
      <c r="D19" s="11"/>
      <c r="E19" s="7">
        <f t="shared" si="0"/>
        <v>0</v>
      </c>
    </row>
    <row r="20" spans="1:5" ht="19.95" customHeight="1" x14ac:dyDescent="0.25">
      <c r="A20" s="8" t="s">
        <v>212</v>
      </c>
      <c r="B20" s="9"/>
      <c r="C20" s="10">
        <f>明细!J95</f>
        <v>2486.3000000000002</v>
      </c>
      <c r="D20" s="11">
        <f>明细!K95</f>
        <v>38.9</v>
      </c>
      <c r="E20" s="7" t="e">
        <f t="shared" si="0"/>
        <v>#DIV/0!</v>
      </c>
    </row>
    <row r="21" spans="1:5" ht="19.95" customHeight="1" x14ac:dyDescent="0.25">
      <c r="A21" s="14" t="s">
        <v>213</v>
      </c>
      <c r="B21" s="9">
        <v>634</v>
      </c>
      <c r="C21" s="10">
        <f>明细!J107</f>
        <v>370</v>
      </c>
      <c r="D21" s="11">
        <f>明细!K107</f>
        <v>0</v>
      </c>
      <c r="E21" s="7">
        <f t="shared" si="0"/>
        <v>58.359621451104097</v>
      </c>
    </row>
    <row r="22" spans="1:5" ht="19.95" customHeight="1" x14ac:dyDescent="0.25">
      <c r="A22" s="8" t="s">
        <v>214</v>
      </c>
      <c r="B22" s="9"/>
      <c r="C22" s="10"/>
      <c r="D22" s="11"/>
      <c r="E22" s="7" t="e">
        <f t="shared" si="0"/>
        <v>#DIV/0!</v>
      </c>
    </row>
    <row r="23" spans="1:5" ht="19.95" customHeight="1" x14ac:dyDescent="0.25">
      <c r="A23" s="8" t="s">
        <v>215</v>
      </c>
      <c r="B23" s="9"/>
      <c r="C23" s="10"/>
      <c r="D23" s="11"/>
      <c r="E23" s="7" t="e">
        <f t="shared" si="0"/>
        <v>#DIV/0!</v>
      </c>
    </row>
    <row r="24" spans="1:5" ht="19.95" customHeight="1" x14ac:dyDescent="0.25">
      <c r="A24" s="8" t="s">
        <v>185</v>
      </c>
      <c r="B24" s="9"/>
      <c r="C24" s="10">
        <f>明细!J113</f>
        <v>0</v>
      </c>
      <c r="D24" s="11">
        <f>明细!K113</f>
        <v>0</v>
      </c>
      <c r="E24" s="7" t="e">
        <f t="shared" si="0"/>
        <v>#DIV/0!</v>
      </c>
    </row>
  </sheetData>
  <mergeCells count="7">
    <mergeCell ref="A1:E1"/>
    <mergeCell ref="A2:E2"/>
    <mergeCell ref="A4:A6"/>
    <mergeCell ref="B4:B6"/>
    <mergeCell ref="C4:C6"/>
    <mergeCell ref="D4:D6"/>
    <mergeCell ref="E4:E6"/>
  </mergeCells>
  <phoneticPr fontId="31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明细</vt:lpstr>
      <vt:lpstr>汇总</vt:lpstr>
      <vt:lpstr>明细!Print_Area</vt:lpstr>
      <vt:lpstr>明细!Print_Titles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 ia</dc:creator>
  <cp:lastModifiedBy>Jicheng Xiong</cp:lastModifiedBy>
  <dcterms:created xsi:type="dcterms:W3CDTF">2015-06-05T18:19:00Z</dcterms:created>
  <dcterms:modified xsi:type="dcterms:W3CDTF">2026-08-10T07:44:17Z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9CCA0013FC23497EAF4C724835A5CB74_13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