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明细" sheetId="1" r:id="rId1"/>
    <sheet name="汇总" sheetId="2" r:id="rId2"/>
  </sheets>
  <definedNames>
    <definedName name="_xlnm._FilterDatabase" localSheetId="0" hidden="1">明细!$A$1:$T$124</definedName>
    <definedName name="_xlnm.Print_Area" localSheetId="0">明细!$A$1:$R$118</definedName>
    <definedName name="_xlnm.Print_Titles" localSheetId="0">明细!$4:$8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<sst xmlns="http://schemas.openxmlformats.org/spreadsheetml/2006/main" count="399" uniqueCount="218">
  <si>
    <t>湖北省道路客运站场投资统计报表（6月月报）</t>
  </si>
  <si>
    <t>填报单位：湖北省道路运输事业发展中心</t>
  </si>
  <si>
    <t>序号</t>
  </si>
  <si>
    <t>项目名称及战级</t>
  </si>
  <si>
    <t>投资建设单位名称</t>
  </si>
  <si>
    <t>建设性质</t>
  </si>
  <si>
    <t>开工时间</t>
  </si>
  <si>
    <t>建成时间</t>
  </si>
  <si>
    <t>计划总投资（万元）</t>
  </si>
  <si>
    <t>自开始建设累计完成投资（万元）</t>
  </si>
  <si>
    <t>本年计划投资（万元）</t>
  </si>
  <si>
    <t>自年初累计完成投资（万元）</t>
  </si>
  <si>
    <t>其中：本月完成投资</t>
  </si>
  <si>
    <t>项目建设阶段、进度情况</t>
  </si>
  <si>
    <t>前期工作批复文件</t>
  </si>
  <si>
    <t>建设阶段</t>
  </si>
  <si>
    <t>形象进度</t>
  </si>
  <si>
    <t>工可</t>
  </si>
  <si>
    <t>初设</t>
  </si>
  <si>
    <t>合   计</t>
  </si>
  <si>
    <t>武汉市</t>
  </si>
  <si>
    <t>一、使用交通部车购税资金建设项目</t>
  </si>
  <si>
    <t>汉口客运中心</t>
  </si>
  <si>
    <t>武汉楚驰实业开发有限公司</t>
  </si>
  <si>
    <t>改扩建</t>
  </si>
  <si>
    <t>在建</t>
  </si>
  <si>
    <t>形象进度完成情况(1)地下室主体结构:负三层、负二层全部完成:负一层结构完成60%，面积约 18000平方米，地下室主体结构整体完成率达 83%。(2)裙楼主体结构:一层、二层均完成 25%，每层完成面积约 5000平方米。
(3)塔楼主体结构:1#塔楼一层核心简结构完成;2# 塔楼三层主体结构完成。
(4)南侧栈桥:拆除完成。
(5)北侧栈桥:拆除百分之五十。</t>
  </si>
  <si>
    <t>武汉南（山坡）客运枢纽站</t>
  </si>
  <si>
    <t>江夏经济发展投资集团有限公司</t>
  </si>
  <si>
    <t>续建</t>
  </si>
  <si>
    <t>收尾</t>
  </si>
  <si>
    <t>项目规划总用地面积约28238.69m2(42.36亩)，净用地面积约24519.63m，总建筑面积约为6894.37m。计容建筑面积约6521.35m，其中站房约2681.47m，修理中心约753.92m'，配套楼约1600.64m，公厕约77.44m'，门房约25.84m'，架空连廊约180.63m，站台及停车罩棚约1051.69m，变配电室149.72m，消防水泵房及消防水池约203.35m。除上述单体外，还包含广场、停车场、配套道路、景观绿化智慧交通、光伏发电等配套工程。</t>
  </si>
  <si>
    <t>二、使用省燃油税返还资金建设项目</t>
  </si>
  <si>
    <t>三、农村综合运输服务站</t>
  </si>
  <si>
    <t>四、候车亭</t>
  </si>
  <si>
    <t>黄石市</t>
  </si>
  <si>
    <t>阳新综合客运枢纽站</t>
  </si>
  <si>
    <t>阳新县交建公司</t>
  </si>
  <si>
    <t>新建</t>
  </si>
  <si>
    <t>完工</t>
  </si>
  <si>
    <t>十堰市</t>
  </si>
  <si>
    <t>郧西县客运换乘中心</t>
  </si>
  <si>
    <t>郧西县城乡发展投资开发有限公司</t>
  </si>
  <si>
    <t>丹江口市右岸汽车客运站</t>
  </si>
  <si>
    <t>丹江口市交投公司</t>
  </si>
  <si>
    <t>暂停施工</t>
  </si>
  <si>
    <t>主体完工，待装修</t>
  </si>
  <si>
    <t>竹山县客运中心站</t>
  </si>
  <si>
    <t>二级</t>
  </si>
  <si>
    <t>完成停车场内公交车专业充电桩及站前广场社会车辆充电桩建设</t>
  </si>
  <si>
    <t>竹山县高速客运站</t>
  </si>
  <si>
    <t>完成充电桩安全防护及标识标线等辅助设施</t>
  </si>
  <si>
    <t>宜昌市</t>
  </si>
  <si>
    <t>当阳市高铁综合客运站</t>
  </si>
  <si>
    <t>当阳建投项目建设管理有限公司</t>
  </si>
  <si>
    <t>建成投运</t>
  </si>
  <si>
    <t>2402-420582-04-01-655698</t>
  </si>
  <si>
    <t>宜昌北客运站</t>
  </si>
  <si>
    <t>宜昌高铁新城建设有限责任公司</t>
  </si>
  <si>
    <t>2409-420506-04-01-137757</t>
  </si>
  <si>
    <t>南阳客运站（综合服务中心）</t>
  </si>
  <si>
    <t>兴山县城投置业有限公司</t>
  </si>
  <si>
    <t>主体完工</t>
  </si>
  <si>
    <t>兴发改审批〔2025〕15号</t>
  </si>
  <si>
    <t>兴发改审批〔2025〕35号</t>
  </si>
  <si>
    <t>鲁家湾交通运输综合服务站</t>
  </si>
  <si>
    <t>秭归县住保置业发展有限公司</t>
  </si>
  <si>
    <t>正式施工</t>
  </si>
  <si>
    <t>主体施工</t>
  </si>
  <si>
    <r>
      <rPr>
        <sz val="10"/>
        <rFont val="宋体"/>
        <charset val="134"/>
      </rPr>
      <t>秭发改审批〔</t>
    </r>
    <r>
      <rPr>
        <sz val="10"/>
        <rFont val="Times New Roman"/>
        <charset val="0"/>
      </rPr>
      <t>2024</t>
    </r>
    <r>
      <rPr>
        <sz val="10"/>
        <rFont val="宋体"/>
        <charset val="134"/>
      </rPr>
      <t>〕</t>
    </r>
    <r>
      <rPr>
        <sz val="10"/>
        <rFont val="Times New Roman"/>
        <charset val="0"/>
      </rPr>
      <t>263</t>
    </r>
    <r>
      <rPr>
        <sz val="10"/>
        <rFont val="宋体"/>
        <charset val="134"/>
      </rPr>
      <t>号</t>
    </r>
  </si>
  <si>
    <t>榛子客运站</t>
  </si>
  <si>
    <t>兴山县旅游发展投资有限公司</t>
  </si>
  <si>
    <t>兴发改审批〔2025〕109号</t>
  </si>
  <si>
    <t>兴发改审批〔2025〕144号</t>
  </si>
  <si>
    <t>襄阳市</t>
  </si>
  <si>
    <t>南漳县公铁换乘中心(郑万高铁南漳综合客运枢纽)</t>
  </si>
  <si>
    <t>南漳县交通运输局</t>
  </si>
  <si>
    <t>已完工</t>
  </si>
  <si>
    <t>南发改审批[2022] 95号</t>
  </si>
  <si>
    <t>南发改审批[2022] 96号</t>
  </si>
  <si>
    <t>宜城市公铁换乘中心（宜城高铁新城综合客运枢纽项目）</t>
  </si>
  <si>
    <t>宜城市交通运输局</t>
  </si>
  <si>
    <t>公交换乘中心、客运换乘中心室内装修完成95%，弱电信息化建设完成90%，治安监控系统完成45%。</t>
  </si>
  <si>
    <t>宜发改审批[2023]247号、宜发改审批[2025]42号</t>
  </si>
  <si>
    <t>宜发改审批[2024]154号、宜发改审批[2025]44号</t>
  </si>
  <si>
    <t>谷城县茨河客运站（公交首末站）</t>
  </si>
  <si>
    <t>谷城县交通运输局</t>
  </si>
  <si>
    <t>谷发改审批[2025] 52号</t>
  </si>
  <si>
    <t>谷城县汽车客运站共配中心建设</t>
  </si>
  <si>
    <t>襄州区程河镇埠口综合运输服务站</t>
  </si>
  <si>
    <t>襄州区交通运输局</t>
  </si>
  <si>
    <t>已竣工验收，投入使用</t>
  </si>
  <si>
    <t>襄区发改审批[2024] 79号</t>
  </si>
  <si>
    <t>荆门市</t>
  </si>
  <si>
    <t>钟祥市综合交通客运枢纽一期项目</t>
  </si>
  <si>
    <t>钟祥厚德建设工程有限公司</t>
  </si>
  <si>
    <t>已投入运营</t>
  </si>
  <si>
    <t>钟审发字[2022]271号</t>
  </si>
  <si>
    <t>钟审发字[2022]384号</t>
  </si>
  <si>
    <t>京山南公铁综合客运枢纽</t>
  </si>
  <si>
    <t>京山市京诚投资开发有限公司</t>
  </si>
  <si>
    <t>2023年10月17日京审批字〔2023〕294号</t>
  </si>
  <si>
    <t>已完成未批复</t>
  </si>
  <si>
    <t>京山南片换乘客运中心项目</t>
  </si>
  <si>
    <t>京山市福刚公共汽车有限责任公司</t>
  </si>
  <si>
    <t>A座二至四层浇筑完成.B座一至三层浇筑完成</t>
  </si>
  <si>
    <t>京审批字〔2020〕235号</t>
  </si>
  <si>
    <t>孝感市</t>
  </si>
  <si>
    <t>沿江高铁汉川北站站前广场(综合客运枢纽)</t>
  </si>
  <si>
    <t>汉川市汉江国有资本投资运营有限公司</t>
  </si>
  <si>
    <t>换乘中心内部装修及外墙施工，西广场电力施工完成、公交站台施工完成，商业综合体建设，整体形象进度完成约98%</t>
  </si>
  <si>
    <t>川发改行审〔2023〕69号</t>
  </si>
  <si>
    <t>川发改行审〔2023〕85号</t>
  </si>
  <si>
    <t>孝感东城客运换乘中心(更名为汉十高铁孝感东综合交通枢纽)</t>
  </si>
  <si>
    <t>孝感客运集团有限公司</t>
  </si>
  <si>
    <t>主体钢筋混凝土工程累计完成98%，金属钢结构工程本月完成50%，累计完成80%</t>
  </si>
  <si>
    <t>211-420900-04-01-933445</t>
  </si>
  <si>
    <t>孝发改审批[2020]104号</t>
  </si>
  <si>
    <t>黄冈市</t>
  </si>
  <si>
    <t>武杭高铁黄冈西综合客运枢纽</t>
  </si>
  <si>
    <t>站房是按黄黄铁路一类设计变更。站区：黄发改审批[2021]211号。</t>
  </si>
  <si>
    <t>站房：铁鉴函[2021]220号。站区还未批复</t>
  </si>
  <si>
    <t>黄黄高铁浠水综合客运枢纽</t>
  </si>
  <si>
    <t>浠水县交通运输局</t>
  </si>
  <si>
    <t>浠发改交通[2020]2号</t>
  </si>
  <si>
    <t>浠发改审批[2021]27号</t>
  </si>
  <si>
    <t>盐田河镇交通物流电商综合服务站</t>
  </si>
  <si>
    <t>盐田河镇人民政府</t>
  </si>
  <si>
    <t>龟山镇交通物流电商综合服务站</t>
  </si>
  <si>
    <t>龟山镇人民政府</t>
  </si>
  <si>
    <t>顺河镇交通物流电商综合服务站</t>
  </si>
  <si>
    <t>麻城市交通物流事业发展中心</t>
  </si>
  <si>
    <t>改建</t>
  </si>
  <si>
    <t>铁门乡交通物流电商综合服务站</t>
  </si>
  <si>
    <t>麻城宇通公交有限公司</t>
  </si>
  <si>
    <t>登记备案项目代码:2502-421181-04-01-411548</t>
  </si>
  <si>
    <t>宋埠镇交通物流电商综合服务站</t>
  </si>
  <si>
    <t>歧亭镇交通物流电商综合服务站</t>
  </si>
  <si>
    <t>张家畈镇交通物流电商综合服务站</t>
  </si>
  <si>
    <t>麻发改审批〔2024〕54号、麻发改审批〔2025〕23号</t>
  </si>
  <si>
    <t>麻发改审批〔2025〕40号</t>
  </si>
  <si>
    <t>咸宁市</t>
  </si>
  <si>
    <t>通山城西综合客运站（二级站）</t>
  </si>
  <si>
    <t>通山县</t>
  </si>
  <si>
    <t>土建工程基础</t>
  </si>
  <si>
    <t>通发改审批【2023】23号</t>
  </si>
  <si>
    <t>通山县燕厦客运站（三级站）</t>
  </si>
  <si>
    <t>通发改审批
〔2021〕49号</t>
  </si>
  <si>
    <t>通发改审批〔2021〕91号</t>
  </si>
  <si>
    <t>通城县中心客运站（一级站）</t>
  </si>
  <si>
    <t>通城县</t>
  </si>
  <si>
    <t>隽发改审批【2022】425号</t>
  </si>
  <si>
    <t>隽发改审批【2023】357号</t>
  </si>
  <si>
    <t>桂花镇综合运输服务站</t>
  </si>
  <si>
    <t>咸安区</t>
  </si>
  <si>
    <t>咸安发改审批字【2024】29号</t>
  </si>
  <si>
    <t>咸安发改审批字【2024】125号</t>
  </si>
  <si>
    <t>马桥镇综合运输服务站</t>
  </si>
  <si>
    <t>高桥镇综合运输服务站</t>
  </si>
  <si>
    <t>大幕乡综合运输服务站</t>
  </si>
  <si>
    <t>重新选址</t>
  </si>
  <si>
    <t>汀泗桥镇综合运输服务站</t>
  </si>
  <si>
    <t>向阳湖镇综合运输服务站</t>
  </si>
  <si>
    <t>恩施州</t>
  </si>
  <si>
    <t>咸丰县坪坝营旅游客运站</t>
  </si>
  <si>
    <t>咸丰坪坝营旅游客运公司</t>
  </si>
  <si>
    <t>客运站主体砌墙砖及地面砖</t>
  </si>
  <si>
    <t>郑万高铁巴东综合客运枢纽</t>
  </si>
  <si>
    <t>巴东神农投资有限公司</t>
  </si>
  <si>
    <t>建成</t>
  </si>
  <si>
    <t>恩施市新塘乡综合运输服务站</t>
  </si>
  <si>
    <t>恩施市新塘乡人民政府</t>
  </si>
  <si>
    <t>来凤县三胡乡综合运输服务站</t>
  </si>
  <si>
    <t>来凤天顺实业有限公司</t>
  </si>
  <si>
    <t>利川市团堡镇交通综合运输服务站</t>
  </si>
  <si>
    <t>利川市玉龙运业有限责任公司</t>
  </si>
  <si>
    <t>地基平整</t>
  </si>
  <si>
    <t>南坪乡交通综合运输服务站</t>
  </si>
  <si>
    <t>利川市南坪乡南坪村民委员会</t>
  </si>
  <si>
    <t>已完成基础正负零、主体结构、内外墙粉刷涂料、外墙钢架玻璃雨棚、前后场地硬化及排水沟、门窗安装、室内水电安装、路基坝、围墙、室内地坪及化粪池等施工内容。</t>
  </si>
  <si>
    <t>咸丰县活龙坪乡综合运输服务站</t>
  </si>
  <si>
    <t>咸丰县淳毅运输有限公司</t>
  </si>
  <si>
    <t>场地平整</t>
  </si>
  <si>
    <t>仙桃市</t>
  </si>
  <si>
    <t>仙桃市毛嘴客运站</t>
  </si>
  <si>
    <t>交通局</t>
  </si>
  <si>
    <t>鄂交发【2023】22号</t>
  </si>
  <si>
    <t>林区</t>
  </si>
  <si>
    <t>神农架枢纽站</t>
  </si>
  <si>
    <t>林区交投公司</t>
  </si>
  <si>
    <t>建成投产</t>
  </si>
  <si>
    <t>神发改审批【2018】150号</t>
  </si>
  <si>
    <t>神发改审批【2020】113号</t>
  </si>
  <si>
    <r>
      <rPr>
        <b/>
        <sz val="16"/>
        <rFont val="Times New Roman"/>
        <charset val="0"/>
      </rPr>
      <t xml:space="preserve">          </t>
    </r>
    <r>
      <rPr>
        <b/>
        <sz val="16"/>
        <rFont val="宋体"/>
        <charset val="0"/>
      </rPr>
      <t>湖北省道路客运站场建设投资完成情况汇总表</t>
    </r>
  </si>
  <si>
    <t xml:space="preserve">       填报单位:省运管局</t>
  </si>
  <si>
    <t>单位:万元</t>
  </si>
  <si>
    <t>单位名称</t>
  </si>
  <si>
    <r>
      <rPr>
        <sz val="12"/>
        <rFont val="宋体"/>
        <charset val="134"/>
      </rPr>
      <t>年度计划</t>
    </r>
    <r>
      <rPr>
        <sz val="12"/>
        <rFont val="宋体"/>
        <charset val="134"/>
      </rPr>
      <t>投资</t>
    </r>
  </si>
  <si>
    <r>
      <rPr>
        <sz val="12"/>
        <rFont val="宋体"/>
        <charset val="134"/>
      </rPr>
      <t>自年初</t>
    </r>
    <r>
      <rPr>
        <sz val="12"/>
        <rFont val="宋体"/>
        <charset val="134"/>
      </rPr>
      <t>累计完成投资</t>
    </r>
  </si>
  <si>
    <r>
      <rPr>
        <sz val="12"/>
        <rFont val="宋体"/>
        <charset val="134"/>
      </rPr>
      <t>本月完成</t>
    </r>
    <r>
      <rPr>
        <sz val="12"/>
        <rFont val="宋体"/>
        <charset val="134"/>
      </rPr>
      <t>投资</t>
    </r>
  </si>
  <si>
    <r>
      <rPr>
        <sz val="12"/>
        <rFont val="宋体"/>
        <charset val="134"/>
      </rPr>
      <t>自年初累计完成投资占年度计划比例(</t>
    </r>
    <r>
      <rPr>
        <sz val="12"/>
        <rFont val="宋体"/>
        <charset val="134"/>
      </rPr>
      <t>%)</t>
    </r>
  </si>
  <si>
    <t>合计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</si>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</sst>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;@"/>
    <numFmt numFmtId="177" formatCode="#,##0.00_ ;[Red]\-#,##0.00\ "/>
    <numFmt numFmtId="178" formatCode="0.00_ "/>
    <numFmt numFmtId="179" formatCode="#,##0.0;[Red]\-#,##0.0"/>
    <numFmt numFmtId="180" formatCode="0_ "/>
    <numFmt numFmtId="181" formatCode="0.0_ "/>
    <numFmt numFmtId="182" formatCode="0.00_);[Red]\(0.00\)"/>
    <numFmt numFmtId="183" formatCode="0_);[Red]\(0\)"/>
  </numFmts>
  <fonts count="49">
    <font>
      <sz val="11"/>
      <color theme="1"/>
      <name val="等线"/>
      <charset val="134"/>
      <scheme val="minor"/>
    </font>
    <font>
      <b/>
      <sz val="16"/>
      <name val="Times New Roman"/>
      <charset val="0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仿宋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sz val="10"/>
      <color rgb="FF00B0F0"/>
      <name val="宋体"/>
      <charset val="134"/>
    </font>
    <font>
      <sz val="11"/>
      <color rgb="FFFF0000"/>
      <name val="等线"/>
      <charset val="134"/>
      <scheme val="minor"/>
    </font>
    <font>
      <b/>
      <sz val="20"/>
      <name val="宋体"/>
      <charset val="134"/>
    </font>
    <font>
      <b/>
      <sz val="20"/>
      <color rgb="FFFF0000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10"/>
      <name val="Times New Roman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Helv"/>
      <charset val="134"/>
    </font>
    <font>
      <sz val="10"/>
      <name val="Arial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sz val="12"/>
      <name val="Times New Roman"/>
      <charset val="0"/>
    </font>
    <font>
      <b/>
      <sz val="16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5" borderId="17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2" fillId="0" borderId="0"/>
    <xf numFmtId="0" fontId="45" fillId="0" borderId="0"/>
    <xf numFmtId="0" fontId="46" fillId="0" borderId="0">
      <alignment vertical="center"/>
    </xf>
    <xf numFmtId="0" fontId="46" fillId="0" borderId="0"/>
    <xf numFmtId="0" fontId="2" fillId="0" borderId="0"/>
    <xf numFmtId="0" fontId="47" fillId="0" borderId="0"/>
    <xf numFmtId="0" fontId="2" fillId="0" borderId="0"/>
    <xf numFmtId="0" fontId="47" fillId="0" borderId="0"/>
  </cellStyleXfs>
  <cellXfs count="15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80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81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Border="1" applyAlignment="1"/>
    <xf numFmtId="0" fontId="0" fillId="0" borderId="0" xfId="0" applyFill="1" applyAlignment="1">
      <alignment horizontal="center"/>
    </xf>
    <xf numFmtId="0" fontId="0" fillId="0" borderId="0" xfId="0" applyFill="1"/>
    <xf numFmtId="181" fontId="10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81" fontId="12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181" fontId="1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4" fillId="0" borderId="1" xfId="0" applyFont="1" applyFill="1" applyBorder="1" applyAlignment="1"/>
    <xf numFmtId="0" fontId="0" fillId="0" borderId="0" xfId="0" applyFill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1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81" fontId="15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181" fontId="13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81" fontId="15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181" fontId="15" fillId="0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81" fontId="15" fillId="0" borderId="2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0" borderId="5" xfId="49" applyFont="1" applyFill="1" applyBorder="1" applyAlignment="1">
      <alignment horizontal="center" vertical="center" wrapText="1"/>
    </xf>
    <xf numFmtId="181" fontId="15" fillId="0" borderId="6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49" applyFont="1" applyFill="1" applyBorder="1" applyAlignment="1">
      <alignment horizontal="center" vertical="center" wrapText="1"/>
    </xf>
    <xf numFmtId="181" fontId="15" fillId="0" borderId="10" xfId="0" applyNumberFormat="1" applyFont="1" applyFill="1" applyBorder="1" applyAlignment="1">
      <alignment horizontal="center" vertical="center" wrapText="1"/>
    </xf>
    <xf numFmtId="0" fontId="7" fillId="0" borderId="6" xfId="53" applyFont="1" applyFill="1" applyBorder="1" applyAlignment="1">
      <alignment horizontal="center" vertical="center" wrapText="1"/>
    </xf>
    <xf numFmtId="0" fontId="7" fillId="0" borderId="7" xfId="53" applyFont="1" applyFill="1" applyBorder="1" applyAlignment="1">
      <alignment horizontal="center" vertical="center" wrapText="1"/>
    </xf>
    <xf numFmtId="0" fontId="7" fillId="0" borderId="8" xfId="53" applyFont="1" applyFill="1" applyBorder="1" applyAlignment="1">
      <alignment horizontal="center" vertical="center" wrapText="1"/>
    </xf>
    <xf numFmtId="181" fontId="15" fillId="0" borderId="0" xfId="0" applyNumberFormat="1" applyFont="1" applyFill="1" applyAlignment="1">
      <alignment horizontal="center" vertical="center"/>
    </xf>
    <xf numFmtId="181" fontId="3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center" wrapText="1"/>
    </xf>
    <xf numFmtId="0" fontId="0" fillId="0" borderId="5" xfId="0" applyFill="1" applyBorder="1"/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left" wrapText="1"/>
    </xf>
    <xf numFmtId="178" fontId="7" fillId="0" borderId="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80" fontId="3" fillId="0" borderId="5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181" fontId="15" fillId="0" borderId="6" xfId="0" applyNumberFormat="1" applyFont="1" applyFill="1" applyBorder="1" applyAlignment="1">
      <alignment horizontal="center" vertical="center"/>
    </xf>
    <xf numFmtId="9" fontId="7" fillId="0" borderId="6" xfId="0" applyNumberFormat="1" applyFont="1" applyFill="1" applyBorder="1" applyAlignment="1">
      <alignment horizontal="left" vertical="center" wrapText="1"/>
    </xf>
    <xf numFmtId="9" fontId="7" fillId="0" borderId="7" xfId="0" applyNumberFormat="1" applyFont="1" applyFill="1" applyBorder="1" applyAlignment="1">
      <alignment horizontal="left" vertical="center" wrapText="1"/>
    </xf>
    <xf numFmtId="9" fontId="7" fillId="0" borderId="8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center"/>
    </xf>
    <xf numFmtId="182" fontId="7" fillId="0" borderId="5" xfId="55" applyNumberFormat="1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>
      <alignment horizontal="center" vertical="top" wrapText="1"/>
    </xf>
    <xf numFmtId="178" fontId="13" fillId="0" borderId="5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left" wrapText="1"/>
    </xf>
    <xf numFmtId="0" fontId="21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5" xfId="49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9" fontId="22" fillId="0" borderId="5" xfId="49" applyNumberFormat="1" applyFont="1" applyFill="1" applyBorder="1" applyAlignment="1">
      <alignment horizontal="center" vertical="center" wrapText="1"/>
    </xf>
    <xf numFmtId="0" fontId="22" fillId="0" borderId="5" xfId="53" applyFont="1" applyFill="1" applyBorder="1" applyAlignment="1">
      <alignment horizontal="center" vertical="center"/>
    </xf>
    <xf numFmtId="0" fontId="7" fillId="0" borderId="5" xfId="53" applyFont="1" applyFill="1" applyBorder="1" applyAlignment="1">
      <alignment horizontal="center" vertical="center"/>
    </xf>
    <xf numFmtId="0" fontId="18" fillId="0" borderId="5" xfId="53" applyFont="1" applyFill="1" applyBorder="1" applyAlignment="1">
      <alignment horizontal="left" vertical="center" wrapText="1"/>
    </xf>
    <xf numFmtId="0" fontId="18" fillId="0" borderId="5" xfId="53" applyFont="1" applyFill="1" applyBorder="1" applyAlignment="1">
      <alignment horizontal="center" vertical="center" wrapText="1"/>
    </xf>
    <xf numFmtId="181" fontId="15" fillId="0" borderId="5" xfId="53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left" vertical="center" wrapText="1"/>
    </xf>
    <xf numFmtId="183" fontId="7" fillId="0" borderId="5" xfId="49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49" fontId="22" fillId="0" borderId="13" xfId="55" applyNumberFormat="1" applyFont="1" applyFill="1" applyBorder="1" applyAlignment="1">
      <alignment horizontal="center" vertical="center" wrapText="1"/>
    </xf>
    <xf numFmtId="181" fontId="23" fillId="0" borderId="0" xfId="0" applyNumberFormat="1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站场建设计划6000万(调整后）" xfId="49"/>
    <cellStyle name="_ET_STYLE_NoName_00_" xfId="50"/>
    <cellStyle name="常规_北京 4" xfId="51"/>
    <cellStyle name="普通_活用表_亿元表" xfId="52"/>
    <cellStyle name="常规 11" xfId="53"/>
    <cellStyle name="常规 12 2" xfId="54"/>
    <cellStyle name="常规 2" xfId="55"/>
    <cellStyle name="_6师 2008年公路建议计划表" xfId="56"/>
    <cellStyle name="常规 29 2" xfId="57"/>
    <cellStyle name="常规 7" xfId="58"/>
  </cellStyles>
  <tableStyles count="0" defaultTableStyle="TableStyleMedium2" defaultPivotStyle="PivotStyleLight16"/>
  <colors>
    <mruColors>
      <color rgb="0000B050"/>
      <color rgb="00FFC000"/>
      <color rgb="00000000"/>
      <color rgb="00FF0000"/>
      <color rgb="0070AD47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1"/>
  <sheetViews>
    <sheetView tabSelected="1" zoomScale="70" zoomScaleNormal="70" workbookViewId="0">
      <pane xSplit="2" ySplit="8" topLeftCell="D9" activePane="bottomRight" state="frozen"/>
      <selection/>
      <selection pane="topRight"/>
      <selection pane="bottomLeft"/>
      <selection pane="bottomRight" activeCell="B1" sqref="B1:R1"/>
    </sheetView>
  </sheetViews>
  <sheetFormatPr defaultColWidth="9" defaultRowHeight="13.85"/>
  <cols>
    <col min="1" max="1" width="3.50442477876106" style="31" customWidth="1"/>
    <col min="2" max="2" width="32.5575221238938" style="32" customWidth="1"/>
    <col min="3" max="3" width="19.7787610619469" style="32" customWidth="1"/>
    <col min="4" max="4" width="7.33628318584071" style="31" customWidth="1"/>
    <col min="5" max="5" width="9.66371681415929" style="31" customWidth="1"/>
    <col min="6" max="6" width="9.20353982300885" style="31" customWidth="1"/>
    <col min="7" max="7" width="14.5575221238938" style="31" customWidth="1"/>
    <col min="8" max="8" width="12.8761061946903" style="33" customWidth="1"/>
    <col min="9" max="9" width="13.8849557522124" style="34" customWidth="1"/>
    <col min="10" max="10" width="16.8849557522124" style="33" customWidth="1"/>
    <col min="11" max="11" width="12.7787610619469" style="33" customWidth="1"/>
    <col min="12" max="12" width="9.11504424778761" style="24" customWidth="1"/>
    <col min="13" max="13" width="4.38053097345133" style="24" customWidth="1"/>
    <col min="14" max="14" width="4.24778761061947" style="24" customWidth="1"/>
    <col min="15" max="15" width="4.38053097345133" style="24" customWidth="1"/>
    <col min="16" max="16" width="4" style="24" customWidth="1"/>
    <col min="17" max="17" width="4.13274336283186" style="24" customWidth="1"/>
    <col min="18" max="18" width="7.66371681415929" style="24" customWidth="1"/>
    <col min="19" max="19" width="12.6725663716814" style="24" customWidth="1"/>
    <col min="20" max="20" width="10.141592920354" style="24" customWidth="1"/>
    <col min="21" max="21" width="9" style="32"/>
    <col min="22" max="22" width="11.6637168141593" style="32"/>
    <col min="23" max="16384" width="9" style="32"/>
  </cols>
  <sheetData>
    <row r="1" ht="25.5" customHeight="1" spans="1:20">
      <c r="B1" s="35" t="s">
        <v>0</v>
      </c>
      <c r="C1" s="35"/>
      <c r="D1" s="35"/>
      <c r="E1" s="35"/>
      <c r="F1" s="35"/>
      <c r="G1" s="35"/>
      <c r="H1" s="36"/>
      <c r="I1" s="35"/>
      <c r="J1" s="36"/>
      <c r="K1" s="36"/>
      <c r="L1" s="37"/>
      <c r="M1" s="37"/>
    </row>
    <row r="2" ht="18.95" customHeight="1" spans="1:20">
      <c r="B2" s="35"/>
      <c r="C2" s="35"/>
      <c r="D2" s="35"/>
      <c r="E2" s="35"/>
      <c r="F2" s="35"/>
      <c r="G2" s="35"/>
      <c r="H2" s="38"/>
      <c r="I2" s="39"/>
      <c r="J2" s="38"/>
      <c r="K2" s="36"/>
      <c r="L2" s="37"/>
      <c r="M2" s="37"/>
    </row>
    <row r="3" ht="21" customHeight="1" spans="1:20">
      <c r="A3" s="40" t="s">
        <v>1</v>
      </c>
      <c r="B3" s="40"/>
      <c r="C3" s="41"/>
    </row>
    <row r="4" ht="18" customHeight="1" spans="1:20">
      <c r="A4" s="42" t="s">
        <v>2</v>
      </c>
      <c r="B4" s="43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  <c r="H4" s="44" t="s">
        <v>9</v>
      </c>
      <c r="I4" s="43" t="s">
        <v>10</v>
      </c>
      <c r="J4" s="44" t="s">
        <v>11</v>
      </c>
      <c r="K4" s="44" t="s">
        <v>12</v>
      </c>
      <c r="L4" s="43" t="s">
        <v>13</v>
      </c>
      <c r="M4" s="43"/>
      <c r="N4" s="45"/>
      <c r="O4" s="45"/>
      <c r="P4" s="45"/>
      <c r="Q4" s="45"/>
      <c r="R4" s="45"/>
      <c r="S4" s="43" t="s">
        <v>14</v>
      </c>
      <c r="T4" s="43"/>
    </row>
    <row r="5" s="23" customFormat="1" ht="12.75" customHeight="1" spans="1:20">
      <c r="A5" s="46"/>
      <c r="B5" s="43"/>
      <c r="C5" s="43"/>
      <c r="D5" s="43"/>
      <c r="E5" s="43"/>
      <c r="F5" s="43"/>
      <c r="G5" s="43"/>
      <c r="H5" s="44"/>
      <c r="I5" s="43"/>
      <c r="J5" s="44"/>
      <c r="K5" s="44"/>
      <c r="L5" s="43"/>
      <c r="M5" s="43"/>
      <c r="N5" s="43"/>
      <c r="O5" s="43"/>
      <c r="P5" s="43"/>
      <c r="Q5" s="43"/>
      <c r="R5" s="43"/>
      <c r="S5" s="43"/>
      <c r="T5" s="43"/>
    </row>
    <row r="6" s="23" customFormat="1" ht="13.5" customHeight="1" spans="1:20">
      <c r="A6" s="46"/>
      <c r="B6" s="43"/>
      <c r="C6" s="43"/>
      <c r="D6" s="43"/>
      <c r="E6" s="43"/>
      <c r="F6" s="43"/>
      <c r="G6" s="43"/>
      <c r="H6" s="44"/>
      <c r="I6" s="43"/>
      <c r="J6" s="44"/>
      <c r="K6" s="44"/>
      <c r="L6" s="47" t="s">
        <v>15</v>
      </c>
      <c r="M6" s="48" t="s">
        <v>16</v>
      </c>
      <c r="N6" s="48"/>
      <c r="O6" s="48"/>
      <c r="P6" s="48"/>
      <c r="Q6" s="48"/>
      <c r="R6" s="48"/>
      <c r="S6" s="43"/>
      <c r="T6" s="43"/>
    </row>
    <row r="7" s="23" customFormat="1" ht="16.5" customHeight="1" spans="1:20">
      <c r="A7" s="46"/>
      <c r="B7" s="43"/>
      <c r="C7" s="43"/>
      <c r="D7" s="43"/>
      <c r="E7" s="43"/>
      <c r="F7" s="43"/>
      <c r="G7" s="43"/>
      <c r="H7" s="44"/>
      <c r="I7" s="43"/>
      <c r="J7" s="44"/>
      <c r="K7" s="44"/>
      <c r="L7" s="47"/>
      <c r="M7" s="48"/>
      <c r="N7" s="48"/>
      <c r="O7" s="48"/>
      <c r="P7" s="48"/>
      <c r="Q7" s="48"/>
      <c r="R7" s="48"/>
      <c r="S7" s="49" t="s">
        <v>17</v>
      </c>
      <c r="T7" s="49" t="s">
        <v>18</v>
      </c>
    </row>
    <row r="8" ht="12" customHeight="1" spans="1:20">
      <c r="A8" s="50"/>
      <c r="B8" s="43"/>
      <c r="C8" s="43"/>
      <c r="D8" s="43"/>
      <c r="E8" s="43"/>
      <c r="F8" s="43"/>
      <c r="G8" s="42"/>
      <c r="H8" s="44"/>
      <c r="I8" s="43"/>
      <c r="J8" s="51"/>
      <c r="K8" s="51"/>
      <c r="L8" s="52"/>
      <c r="M8" s="48"/>
      <c r="N8" s="53"/>
      <c r="O8" s="53"/>
      <c r="P8" s="53"/>
      <c r="Q8" s="53"/>
      <c r="R8" s="53"/>
      <c r="S8" s="49"/>
      <c r="T8" s="49"/>
    </row>
    <row r="9" ht="15.75" spans="1:20">
      <c r="A9" s="54" t="s">
        <v>19</v>
      </c>
      <c r="B9" s="55"/>
      <c r="C9" s="55"/>
      <c r="D9" s="55"/>
      <c r="E9" s="55"/>
      <c r="F9" s="56"/>
      <c r="G9" s="57">
        <f>SUM(G10,G17,G23,G32,G42,G52,G60,G67,G81,G95,G107,G113)</f>
        <v>783078.1665</v>
      </c>
      <c r="H9" s="58">
        <f>SUM(H10,H17,H23,H32,H42,H52,H60,H67,H81,H95,H107,H113)</f>
        <v>617415.8</v>
      </c>
      <c r="I9" s="57">
        <f>SUM(I10,I17,I23,I32,I42,I52,I60,I67,I81,I95,I107,I113)</f>
        <v>66851.2</v>
      </c>
      <c r="J9" s="58">
        <f>SUM(J10,J17,J23,J32,J42,J52,J60,J67,J81,J95,J107,J113)</f>
        <v>38050.4</v>
      </c>
      <c r="K9" s="58">
        <f>SUM(K10,K17,K23,K32,K42,K52,K60,K67,K81,K95,K107,K113)</f>
        <v>3003.1</v>
      </c>
      <c r="L9" s="59"/>
      <c r="M9" s="59"/>
      <c r="N9" s="53"/>
      <c r="O9" s="53"/>
      <c r="P9" s="53"/>
      <c r="Q9" s="53"/>
      <c r="R9" s="53"/>
      <c r="S9" s="60"/>
      <c r="T9" s="60"/>
    </row>
    <row r="10" s="24" customFormat="1" ht="24.95" customHeight="1" spans="1:20">
      <c r="A10" s="61" t="s">
        <v>20</v>
      </c>
      <c r="B10" s="62"/>
      <c r="C10" s="63"/>
      <c r="D10" s="64"/>
      <c r="E10" s="64"/>
      <c r="F10" s="64"/>
      <c r="G10" s="57">
        <f>SUM(G11,G14,G15,G16)</f>
        <v>324700</v>
      </c>
      <c r="H10" s="58">
        <f>SUM(H11,H14,H15,H16)</f>
        <v>182785.4</v>
      </c>
      <c r="I10" s="57">
        <f>SUM(I11,I14,I15,I16)</f>
        <v>14600</v>
      </c>
      <c r="J10" s="58">
        <f>SUM(J11,J14,J15,J16)</f>
        <v>9100</v>
      </c>
      <c r="K10" s="58">
        <f>SUM(K11,K14,K15,K16)</f>
        <v>900</v>
      </c>
      <c r="L10" s="65"/>
      <c r="M10" s="48"/>
      <c r="N10" s="53"/>
      <c r="O10" s="53"/>
      <c r="P10" s="53"/>
      <c r="Q10" s="53"/>
      <c r="R10" s="53"/>
      <c r="S10" s="48"/>
      <c r="T10" s="48"/>
    </row>
    <row r="11" s="25" customFormat="1" ht="18.75" customHeight="1" spans="1:20">
      <c r="A11" s="66" t="s">
        <v>21</v>
      </c>
      <c r="B11" s="67"/>
      <c r="C11" s="67"/>
      <c r="D11" s="68"/>
      <c r="E11" s="68"/>
      <c r="F11" s="68"/>
      <c r="G11" s="50">
        <f t="shared" ref="G11:K11" si="0">SUM(G12:G13)</f>
        <v>324700</v>
      </c>
      <c r="H11" s="69">
        <f t="shared" si="0"/>
        <v>182785.4</v>
      </c>
      <c r="I11" s="50">
        <f t="shared" si="0"/>
        <v>14600</v>
      </c>
      <c r="J11" s="69">
        <f t="shared" si="0"/>
        <v>9100</v>
      </c>
      <c r="K11" s="69">
        <f t="shared" si="0"/>
        <v>900</v>
      </c>
      <c r="L11" s="70"/>
      <c r="M11" s="43"/>
      <c r="N11" s="60"/>
      <c r="O11" s="60"/>
      <c r="P11" s="60"/>
      <c r="Q11" s="60"/>
      <c r="R11" s="60"/>
      <c r="S11" s="48"/>
      <c r="T11" s="48"/>
    </row>
    <row r="12" s="25" customFormat="1" ht="134" customHeight="1" spans="1:20">
      <c r="A12" s="71">
        <v>1</v>
      </c>
      <c r="B12" s="72" t="s">
        <v>22</v>
      </c>
      <c r="C12" s="72" t="s">
        <v>23</v>
      </c>
      <c r="D12" s="68" t="s">
        <v>24</v>
      </c>
      <c r="E12" s="43">
        <v>2018</v>
      </c>
      <c r="F12" s="43">
        <v>2027</v>
      </c>
      <c r="G12" s="43">
        <v>315700</v>
      </c>
      <c r="H12" s="44">
        <v>177185.4</v>
      </c>
      <c r="I12" s="73">
        <v>8000</v>
      </c>
      <c r="J12" s="44">
        <v>3500</v>
      </c>
      <c r="K12" s="44">
        <v>500</v>
      </c>
      <c r="L12" s="43" t="s">
        <v>25</v>
      </c>
      <c r="M12" s="74" t="s">
        <v>26</v>
      </c>
      <c r="N12" s="75"/>
      <c r="O12" s="75"/>
      <c r="P12" s="75"/>
      <c r="Q12" s="75"/>
      <c r="R12" s="75"/>
      <c r="S12" s="48"/>
      <c r="T12" s="48"/>
    </row>
    <row r="13" s="25" customFormat="1" ht="28" customHeight="1" spans="1:20">
      <c r="A13" s="76">
        <v>2</v>
      </c>
      <c r="B13" s="70" t="s">
        <v>27</v>
      </c>
      <c r="C13" s="70" t="s">
        <v>28</v>
      </c>
      <c r="D13" s="76" t="s">
        <v>29</v>
      </c>
      <c r="E13" s="43">
        <v>2023</v>
      </c>
      <c r="F13" s="43">
        <v>2026</v>
      </c>
      <c r="G13" s="43">
        <v>9000</v>
      </c>
      <c r="H13" s="44">
        <v>5600</v>
      </c>
      <c r="I13" s="73">
        <v>6600</v>
      </c>
      <c r="J13" s="44">
        <v>5600</v>
      </c>
      <c r="K13" s="44">
        <v>400</v>
      </c>
      <c r="L13" s="43" t="s">
        <v>30</v>
      </c>
      <c r="M13" s="74" t="s">
        <v>31</v>
      </c>
      <c r="N13" s="74"/>
      <c r="O13" s="74"/>
      <c r="P13" s="74"/>
      <c r="Q13" s="74"/>
      <c r="R13" s="74"/>
      <c r="S13" s="48"/>
      <c r="T13" s="48"/>
    </row>
    <row r="14" s="25" customFormat="1" ht="18" customHeight="1" spans="1:20">
      <c r="A14" s="77" t="s">
        <v>32</v>
      </c>
      <c r="B14" s="78"/>
      <c r="C14" s="79"/>
      <c r="D14" s="80"/>
      <c r="E14" s="80"/>
      <c r="F14" s="80"/>
      <c r="G14" s="76"/>
      <c r="H14" s="81"/>
      <c r="I14" s="76"/>
      <c r="J14" s="81"/>
      <c r="K14" s="81"/>
      <c r="L14" s="43"/>
      <c r="M14" s="43"/>
      <c r="N14" s="60"/>
      <c r="O14" s="60"/>
      <c r="P14" s="60"/>
      <c r="Q14" s="60"/>
      <c r="R14" s="60"/>
      <c r="S14" s="53"/>
      <c r="T14" s="53"/>
    </row>
    <row r="15" s="25" customFormat="1" ht="20.25" customHeight="1" spans="1:20">
      <c r="A15" s="82" t="s">
        <v>33</v>
      </c>
      <c r="B15" s="83"/>
      <c r="C15" s="83"/>
      <c r="D15" s="84"/>
      <c r="E15" s="84"/>
      <c r="F15" s="84"/>
      <c r="G15" s="85"/>
      <c r="H15" s="86"/>
      <c r="I15" s="85"/>
      <c r="J15" s="86"/>
      <c r="K15" s="86"/>
      <c r="L15" s="70"/>
      <c r="M15" s="43"/>
      <c r="N15" s="60"/>
      <c r="O15" s="60"/>
      <c r="P15" s="60"/>
      <c r="Q15" s="60"/>
      <c r="R15" s="60"/>
      <c r="S15" s="60"/>
      <c r="T15" s="60"/>
    </row>
    <row r="16" s="26" customFormat="1" ht="21" customHeight="1" spans="1:20">
      <c r="A16" s="77" t="s">
        <v>34</v>
      </c>
      <c r="B16" s="78"/>
      <c r="C16" s="78"/>
      <c r="D16" s="80"/>
      <c r="E16" s="80"/>
      <c r="F16" s="87"/>
      <c r="G16" s="43"/>
      <c r="H16" s="44"/>
      <c r="I16" s="43"/>
      <c r="J16" s="44"/>
      <c r="K16" s="44"/>
      <c r="L16" s="70"/>
      <c r="M16" s="43"/>
      <c r="N16" s="76"/>
      <c r="O16" s="76"/>
      <c r="P16" s="76"/>
      <c r="Q16" s="76"/>
      <c r="R16" s="76"/>
      <c r="S16" s="60"/>
      <c r="T16" s="60"/>
    </row>
    <row r="17" s="24" customFormat="1" ht="24" customHeight="1" spans="1:20">
      <c r="A17" s="61" t="s">
        <v>35</v>
      </c>
      <c r="B17" s="62"/>
      <c r="C17" s="63"/>
      <c r="D17" s="64"/>
      <c r="E17" s="64"/>
      <c r="F17" s="64"/>
      <c r="G17" s="57">
        <f>G18+G19+G20+G22</f>
        <v>13646</v>
      </c>
      <c r="H17" s="58">
        <f>H18+H19+H20+H22</f>
        <v>13646</v>
      </c>
      <c r="I17" s="57">
        <f>I18+I19+I20+I22</f>
        <v>12811</v>
      </c>
      <c r="J17" s="58">
        <f>J18+J19+J20+J22</f>
        <v>430</v>
      </c>
      <c r="K17" s="58">
        <f>K18+K19+K20+K22</f>
        <v>0</v>
      </c>
      <c r="L17" s="65"/>
      <c r="M17" s="48"/>
      <c r="N17" s="53"/>
      <c r="O17" s="53"/>
      <c r="P17" s="53"/>
      <c r="Q17" s="53"/>
      <c r="R17" s="53"/>
      <c r="S17" s="48"/>
      <c r="T17" s="48"/>
    </row>
    <row r="18" s="25" customFormat="1" ht="18.75" customHeight="1" spans="1:20">
      <c r="A18" s="66" t="s">
        <v>21</v>
      </c>
      <c r="B18" s="67"/>
      <c r="C18" s="67"/>
      <c r="D18" s="68"/>
      <c r="E18" s="68"/>
      <c r="F18" s="68"/>
      <c r="G18" s="50"/>
      <c r="H18" s="69"/>
      <c r="I18" s="50"/>
      <c r="J18" s="69"/>
      <c r="K18" s="69"/>
      <c r="L18" s="70"/>
      <c r="M18" s="43"/>
      <c r="N18" s="60"/>
      <c r="O18" s="60"/>
      <c r="P18" s="60"/>
      <c r="Q18" s="60"/>
      <c r="R18" s="60"/>
      <c r="S18" s="60"/>
      <c r="T18" s="60"/>
    </row>
    <row r="19" s="25" customFormat="1" ht="18" customHeight="1" spans="1:20">
      <c r="A19" s="77" t="s">
        <v>32</v>
      </c>
      <c r="B19" s="78"/>
      <c r="C19" s="79"/>
      <c r="D19" s="80"/>
      <c r="E19" s="80"/>
      <c r="F19" s="80"/>
      <c r="G19" s="76"/>
      <c r="H19" s="81"/>
      <c r="I19" s="76"/>
      <c r="J19" s="81"/>
      <c r="K19" s="81"/>
      <c r="L19" s="60"/>
      <c r="M19" s="43"/>
      <c r="N19" s="60"/>
      <c r="O19" s="60"/>
      <c r="P19" s="60"/>
      <c r="Q19" s="60"/>
      <c r="R19" s="60"/>
      <c r="S19" s="76"/>
      <c r="T19" s="76"/>
    </row>
    <row r="20" s="25" customFormat="1" ht="20.25" customHeight="1" spans="1:20">
      <c r="A20" s="82" t="s">
        <v>33</v>
      </c>
      <c r="B20" s="83"/>
      <c r="C20" s="83"/>
      <c r="D20" s="84"/>
      <c r="E20" s="84"/>
      <c r="F20" s="84"/>
      <c r="G20" s="85">
        <f>SUM(G21)</f>
        <v>13646</v>
      </c>
      <c r="H20" s="86">
        <f>SUM(H21)</f>
        <v>13646</v>
      </c>
      <c r="I20" s="85">
        <f>SUM(I21)</f>
        <v>12811</v>
      </c>
      <c r="J20" s="86">
        <f>SUM(J21)</f>
        <v>430</v>
      </c>
      <c r="K20" s="86">
        <f>SUM(K21)</f>
        <v>0</v>
      </c>
      <c r="L20" s="70"/>
      <c r="M20" s="43"/>
      <c r="N20" s="60"/>
      <c r="O20" s="60"/>
      <c r="P20" s="60"/>
      <c r="Q20" s="60"/>
      <c r="R20" s="60"/>
      <c r="S20" s="74"/>
      <c r="T20" s="74"/>
    </row>
    <row r="21" s="25" customFormat="1" ht="20.25" customHeight="1" spans="1:20">
      <c r="A21" s="82">
        <v>1</v>
      </c>
      <c r="B21" s="75" t="s">
        <v>36</v>
      </c>
      <c r="C21" s="83" t="s">
        <v>37</v>
      </c>
      <c r="D21" s="84" t="s">
        <v>38</v>
      </c>
      <c r="E21" s="84">
        <v>2021</v>
      </c>
      <c r="F21" s="84">
        <v>2026</v>
      </c>
      <c r="G21" s="85">
        <v>13646</v>
      </c>
      <c r="H21" s="86">
        <v>13646</v>
      </c>
      <c r="I21" s="85">
        <v>12811</v>
      </c>
      <c r="J21" s="86">
        <v>430</v>
      </c>
      <c r="K21" s="86">
        <v>0</v>
      </c>
      <c r="L21" s="43" t="s">
        <v>39</v>
      </c>
      <c r="M21" s="88"/>
      <c r="N21" s="89"/>
      <c r="O21" s="89"/>
      <c r="P21" s="89"/>
      <c r="Q21" s="89"/>
      <c r="R21" s="90"/>
      <c r="S21" s="74"/>
      <c r="T21" s="74"/>
    </row>
    <row r="22" s="26" customFormat="1" ht="21" customHeight="1" spans="1:20">
      <c r="A22" s="77" t="s">
        <v>34</v>
      </c>
      <c r="B22" s="78"/>
      <c r="C22" s="78"/>
      <c r="D22" s="80"/>
      <c r="E22" s="80"/>
      <c r="F22" s="87"/>
      <c r="G22" s="43"/>
      <c r="H22" s="44"/>
      <c r="I22" s="43"/>
      <c r="J22" s="44"/>
      <c r="K22" s="44"/>
      <c r="L22" s="70"/>
      <c r="M22" s="43"/>
      <c r="N22" s="76"/>
      <c r="O22" s="76"/>
      <c r="P22" s="76"/>
      <c r="Q22" s="76"/>
      <c r="R22" s="76"/>
      <c r="S22" s="74"/>
      <c r="T22" s="74"/>
    </row>
    <row r="23" s="24" customFormat="1" ht="24.95" customHeight="1" spans="1:20">
      <c r="A23" s="91" t="s">
        <v>40</v>
      </c>
      <c r="B23" s="92"/>
      <c r="C23" s="63"/>
      <c r="D23" s="64"/>
      <c r="E23" s="64"/>
      <c r="F23" s="64"/>
      <c r="G23" s="57">
        <f>SUM(G24,G25,G30,G31)</f>
        <v>20364</v>
      </c>
      <c r="H23" s="58">
        <f>SUM(H24,H25,H30,H31)</f>
        <v>18414</v>
      </c>
      <c r="I23" s="57">
        <f>SUM(I24,I25,I30,I31)</f>
        <v>2518</v>
      </c>
      <c r="J23" s="58">
        <f>SUM(J24,J25,J30,J31)</f>
        <v>1598</v>
      </c>
      <c r="K23" s="58">
        <f>SUM(K24,K25,K30,K31)</f>
        <v>0</v>
      </c>
      <c r="L23" s="65"/>
      <c r="M23" s="48"/>
      <c r="N23" s="53"/>
      <c r="O23" s="53"/>
      <c r="P23" s="53"/>
      <c r="Q23" s="53"/>
      <c r="R23" s="53"/>
      <c r="S23" s="60"/>
      <c r="T23" s="60"/>
    </row>
    <row r="24" s="25" customFormat="1" ht="18.75" customHeight="1" spans="1:20">
      <c r="A24" s="66" t="s">
        <v>21</v>
      </c>
      <c r="B24" s="67"/>
      <c r="C24" s="67"/>
      <c r="D24" s="68"/>
      <c r="E24" s="68"/>
      <c r="F24" s="68"/>
      <c r="G24" s="50"/>
      <c r="H24" s="69"/>
      <c r="I24" s="50"/>
      <c r="J24" s="69"/>
      <c r="K24" s="69"/>
      <c r="L24" s="70"/>
      <c r="M24" s="43"/>
      <c r="N24" s="60"/>
      <c r="O24" s="60"/>
      <c r="P24" s="60"/>
      <c r="Q24" s="60"/>
      <c r="R24" s="60"/>
      <c r="S24" s="60"/>
      <c r="T24" s="60"/>
    </row>
    <row r="25" s="25" customFormat="1" ht="18" customHeight="1" spans="1:20">
      <c r="A25" s="77" t="s">
        <v>32</v>
      </c>
      <c r="B25" s="78"/>
      <c r="C25" s="79"/>
      <c r="D25" s="80"/>
      <c r="E25" s="80"/>
      <c r="F25" s="80"/>
      <c r="G25" s="76">
        <f>SUM(G26:G29)</f>
        <v>20364</v>
      </c>
      <c r="H25" s="81">
        <f>SUM(H26:H29)</f>
        <v>18414</v>
      </c>
      <c r="I25" s="76">
        <f>SUM(I26:I29)</f>
        <v>2518</v>
      </c>
      <c r="J25" s="81">
        <f>SUM(J26:J29)</f>
        <v>1598</v>
      </c>
      <c r="K25" s="81">
        <f>SUM(K26:K29)</f>
        <v>0</v>
      </c>
      <c r="L25" s="60"/>
      <c r="M25" s="43"/>
      <c r="N25" s="60"/>
      <c r="O25" s="60"/>
      <c r="P25" s="60"/>
      <c r="Q25" s="60"/>
      <c r="R25" s="60"/>
      <c r="S25" s="76"/>
      <c r="T25" s="76"/>
    </row>
    <row r="26" ht="26" customHeight="1" spans="1:20">
      <c r="A26" s="43">
        <v>1</v>
      </c>
      <c r="B26" s="72" t="s">
        <v>41</v>
      </c>
      <c r="C26" s="74" t="s">
        <v>42</v>
      </c>
      <c r="D26" s="43" t="s">
        <v>38</v>
      </c>
      <c r="E26" s="43">
        <v>2024</v>
      </c>
      <c r="F26" s="43">
        <v>2026</v>
      </c>
      <c r="G26" s="93">
        <v>9764</v>
      </c>
      <c r="H26" s="44">
        <v>9764</v>
      </c>
      <c r="I26" s="43">
        <v>918</v>
      </c>
      <c r="J26" s="94">
        <v>918</v>
      </c>
      <c r="K26" s="94">
        <v>0</v>
      </c>
      <c r="L26" s="88" t="s">
        <v>39</v>
      </c>
      <c r="M26" s="59"/>
      <c r="N26" s="95"/>
      <c r="O26" s="95"/>
      <c r="P26" s="95"/>
      <c r="Q26" s="95"/>
      <c r="R26" s="95"/>
      <c r="S26" s="60"/>
      <c r="T26" s="60"/>
    </row>
    <row r="27" ht="24" customHeight="1" spans="1:20">
      <c r="A27" s="43">
        <v>2</v>
      </c>
      <c r="B27" s="72" t="s">
        <v>43</v>
      </c>
      <c r="C27" s="74" t="s">
        <v>44</v>
      </c>
      <c r="D27" s="43" t="s">
        <v>38</v>
      </c>
      <c r="E27" s="43">
        <v>2023</v>
      </c>
      <c r="F27" s="43">
        <v>2024</v>
      </c>
      <c r="G27" s="93">
        <v>9000</v>
      </c>
      <c r="H27" s="44">
        <v>7970</v>
      </c>
      <c r="I27" s="43">
        <v>0</v>
      </c>
      <c r="J27" s="44">
        <v>0</v>
      </c>
      <c r="K27" s="94">
        <v>0</v>
      </c>
      <c r="L27" s="88" t="s">
        <v>45</v>
      </c>
      <c r="M27" s="96" t="s">
        <v>46</v>
      </c>
      <c r="N27" s="97"/>
      <c r="O27" s="97"/>
      <c r="P27" s="97"/>
      <c r="Q27" s="97"/>
      <c r="R27" s="98"/>
      <c r="S27" s="74"/>
      <c r="T27" s="74"/>
    </row>
    <row r="28" customFormat="1" ht="24" customHeight="1" spans="1:20">
      <c r="A28" s="99">
        <v>3</v>
      </c>
      <c r="B28" s="74" t="s">
        <v>47</v>
      </c>
      <c r="C28" s="70" t="s">
        <v>48</v>
      </c>
      <c r="D28" s="43" t="s">
        <v>24</v>
      </c>
      <c r="E28" s="43">
        <v>2026</v>
      </c>
      <c r="F28" s="43">
        <v>2027</v>
      </c>
      <c r="G28" s="43">
        <v>800</v>
      </c>
      <c r="H28" s="100">
        <v>340</v>
      </c>
      <c r="I28" s="43">
        <v>800</v>
      </c>
      <c r="J28" s="100">
        <v>340</v>
      </c>
      <c r="K28" s="100">
        <v>0</v>
      </c>
      <c r="L28" s="88" t="s">
        <v>25</v>
      </c>
      <c r="M28" s="59" t="s">
        <v>49</v>
      </c>
      <c r="N28" s="95"/>
      <c r="O28" s="95"/>
      <c r="P28" s="95"/>
      <c r="Q28" s="95"/>
      <c r="R28" s="95"/>
      <c r="S28" s="74"/>
      <c r="T28" s="74"/>
    </row>
    <row r="29" customFormat="1" ht="24" customHeight="1" spans="1:20">
      <c r="A29" s="99">
        <v>4</v>
      </c>
      <c r="B29" s="101" t="s">
        <v>50</v>
      </c>
      <c r="C29" s="70" t="s">
        <v>48</v>
      </c>
      <c r="D29" s="43" t="s">
        <v>24</v>
      </c>
      <c r="E29" s="43">
        <v>2026</v>
      </c>
      <c r="F29" s="43">
        <v>2027</v>
      </c>
      <c r="G29" s="43">
        <v>800</v>
      </c>
      <c r="H29" s="100">
        <v>340</v>
      </c>
      <c r="I29" s="43">
        <v>800</v>
      </c>
      <c r="J29" s="100">
        <v>340</v>
      </c>
      <c r="K29" s="100">
        <v>0</v>
      </c>
      <c r="L29" s="88" t="s">
        <v>25</v>
      </c>
      <c r="M29" s="59" t="s">
        <v>51</v>
      </c>
      <c r="N29" s="95"/>
      <c r="O29" s="95"/>
      <c r="P29" s="95"/>
      <c r="Q29" s="95"/>
      <c r="R29" s="95"/>
      <c r="S29" s="74"/>
      <c r="T29" s="74"/>
    </row>
    <row r="30" s="25" customFormat="1" ht="20.25" customHeight="1" spans="1:20">
      <c r="A30" s="82" t="s">
        <v>33</v>
      </c>
      <c r="B30" s="83"/>
      <c r="C30" s="83"/>
      <c r="D30" s="84"/>
      <c r="E30" s="84"/>
      <c r="F30" s="84"/>
      <c r="G30" s="85"/>
      <c r="H30" s="86"/>
      <c r="I30" s="85"/>
      <c r="J30" s="86"/>
      <c r="K30" s="86"/>
      <c r="L30" s="70"/>
      <c r="M30" s="43"/>
      <c r="N30" s="60"/>
      <c r="O30" s="60"/>
      <c r="P30" s="60"/>
      <c r="Q30" s="60"/>
      <c r="R30" s="60"/>
      <c r="S30" s="74"/>
      <c r="T30" s="74"/>
    </row>
    <row r="31" s="26" customFormat="1" ht="21" customHeight="1" spans="1:20">
      <c r="A31" s="77" t="s">
        <v>34</v>
      </c>
      <c r="B31" s="78"/>
      <c r="C31" s="78"/>
      <c r="D31" s="80"/>
      <c r="E31" s="80"/>
      <c r="F31" s="87"/>
      <c r="G31" s="43"/>
      <c r="H31" s="44"/>
      <c r="I31" s="43"/>
      <c r="J31" s="44"/>
      <c r="K31" s="44"/>
      <c r="L31" s="70"/>
      <c r="M31" s="43"/>
      <c r="N31" s="76"/>
      <c r="O31" s="76"/>
      <c r="P31" s="76"/>
      <c r="Q31" s="76"/>
      <c r="R31" s="76"/>
      <c r="S31" s="74"/>
      <c r="T31" s="74"/>
    </row>
    <row r="32" s="24" customFormat="1" ht="24.95" customHeight="1" spans="1:20">
      <c r="A32" s="61" t="s">
        <v>52</v>
      </c>
      <c r="B32" s="62"/>
      <c r="C32" s="63"/>
      <c r="D32" s="64"/>
      <c r="E32" s="64"/>
      <c r="F32" s="64"/>
      <c r="G32" s="57">
        <f>SUM(G33,G34,G37,G41)</f>
        <v>57952</v>
      </c>
      <c r="H32" s="58">
        <f>SUM(H33,H34,H37,H41)</f>
        <v>56848.9</v>
      </c>
      <c r="I32" s="57">
        <f>SUM(I33,I34,I37,I41)</f>
        <v>9013</v>
      </c>
      <c r="J32" s="58">
        <f>SUM(J33,J34,J37,J41)</f>
        <v>10458</v>
      </c>
      <c r="K32" s="58">
        <f>SUM(K33,K34,K37,K41)</f>
        <v>436</v>
      </c>
      <c r="L32" s="65"/>
      <c r="M32" s="48"/>
      <c r="N32" s="53"/>
      <c r="O32" s="53"/>
      <c r="P32" s="53"/>
      <c r="Q32" s="53"/>
      <c r="R32" s="53"/>
      <c r="S32" s="60"/>
      <c r="T32" s="60"/>
    </row>
    <row r="33" s="25" customFormat="1" ht="18.75" customHeight="1" spans="1:20">
      <c r="A33" s="66" t="s">
        <v>21</v>
      </c>
      <c r="B33" s="67"/>
      <c r="C33" s="67"/>
      <c r="D33" s="68"/>
      <c r="E33" s="68"/>
      <c r="F33" s="68"/>
      <c r="G33" s="50"/>
      <c r="H33" s="69"/>
      <c r="I33" s="50"/>
      <c r="J33" s="69"/>
      <c r="K33" s="69"/>
      <c r="L33" s="70"/>
      <c r="M33" s="43"/>
      <c r="N33" s="60"/>
      <c r="O33" s="60"/>
      <c r="P33" s="60"/>
      <c r="Q33" s="60"/>
      <c r="R33" s="60"/>
      <c r="S33" s="60"/>
      <c r="T33" s="60"/>
    </row>
    <row r="34" s="25" customFormat="1" ht="18" customHeight="1" spans="1:20">
      <c r="A34" s="77" t="s">
        <v>32</v>
      </c>
      <c r="B34" s="78"/>
      <c r="C34" s="79"/>
      <c r="D34" s="80"/>
      <c r="E34" s="80"/>
      <c r="F34" s="80"/>
      <c r="G34" s="76">
        <f t="shared" ref="G34:K34" si="1">SUM(G35:G36)</f>
        <v>50000</v>
      </c>
      <c r="H34" s="81">
        <f t="shared" si="1"/>
        <v>49999.9</v>
      </c>
      <c r="I34" s="76">
        <f t="shared" si="1"/>
        <v>3996</v>
      </c>
      <c r="J34" s="81">
        <f t="shared" si="1"/>
        <v>3609</v>
      </c>
      <c r="K34" s="81">
        <f t="shared" si="1"/>
        <v>0</v>
      </c>
      <c r="L34" s="43"/>
      <c r="M34" s="43"/>
      <c r="N34" s="60"/>
      <c r="O34" s="60"/>
      <c r="P34" s="60"/>
      <c r="Q34" s="60"/>
      <c r="R34" s="60"/>
      <c r="S34" s="76"/>
      <c r="T34" s="76"/>
    </row>
    <row r="35" s="27" customFormat="1" ht="30" customHeight="1" spans="1:20">
      <c r="A35" s="43">
        <v>1</v>
      </c>
      <c r="B35" s="72" t="s">
        <v>53</v>
      </c>
      <c r="C35" s="74" t="s">
        <v>54</v>
      </c>
      <c r="D35" s="43" t="s">
        <v>38</v>
      </c>
      <c r="E35" s="102">
        <v>2024.9</v>
      </c>
      <c r="F35" s="43">
        <v>2026</v>
      </c>
      <c r="G35" s="93">
        <v>20000</v>
      </c>
      <c r="H35" s="44">
        <v>19999.9</v>
      </c>
      <c r="I35" s="43">
        <v>2000</v>
      </c>
      <c r="J35" s="44">
        <v>2053</v>
      </c>
      <c r="K35" s="44">
        <v>0</v>
      </c>
      <c r="L35" s="43" t="s">
        <v>39</v>
      </c>
      <c r="M35" s="88" t="s">
        <v>55</v>
      </c>
      <c r="N35" s="89"/>
      <c r="O35" s="89"/>
      <c r="P35" s="89"/>
      <c r="Q35" s="89"/>
      <c r="R35" s="90"/>
      <c r="S35" s="88" t="s">
        <v>56</v>
      </c>
      <c r="T35" s="90"/>
    </row>
    <row r="36" s="27" customFormat="1" ht="30" customHeight="1" spans="1:20">
      <c r="A36" s="43">
        <v>2</v>
      </c>
      <c r="B36" s="72" t="s">
        <v>57</v>
      </c>
      <c r="C36" s="74" t="s">
        <v>58</v>
      </c>
      <c r="D36" s="43" t="s">
        <v>38</v>
      </c>
      <c r="E36" s="102">
        <v>2024.9</v>
      </c>
      <c r="F36" s="43">
        <v>2026</v>
      </c>
      <c r="G36" s="93">
        <v>30000</v>
      </c>
      <c r="H36" s="44">
        <v>30000</v>
      </c>
      <c r="I36" s="43">
        <v>1996</v>
      </c>
      <c r="J36" s="44">
        <v>1556</v>
      </c>
      <c r="K36" s="44">
        <v>0</v>
      </c>
      <c r="L36" s="43" t="s">
        <v>39</v>
      </c>
      <c r="M36" s="88" t="s">
        <v>55</v>
      </c>
      <c r="N36" s="89"/>
      <c r="O36" s="89"/>
      <c r="P36" s="89"/>
      <c r="Q36" s="89"/>
      <c r="R36" s="90"/>
      <c r="S36" s="88" t="s">
        <v>59</v>
      </c>
      <c r="T36" s="90"/>
    </row>
    <row r="37" s="25" customFormat="1" ht="20.25" customHeight="1" spans="1:20">
      <c r="A37" s="82" t="s">
        <v>33</v>
      </c>
      <c r="B37" s="83"/>
      <c r="C37" s="83"/>
      <c r="D37" s="84"/>
      <c r="E37" s="84"/>
      <c r="F37" s="84"/>
      <c r="G37" s="85">
        <f t="shared" ref="G37:K37" si="2">SUM(G38:G40)</f>
        <v>7952</v>
      </c>
      <c r="H37" s="51">
        <f t="shared" si="2"/>
        <v>6849</v>
      </c>
      <c r="I37" s="85">
        <f t="shared" si="2"/>
        <v>5017</v>
      </c>
      <c r="J37" s="51">
        <f t="shared" si="2"/>
        <v>6849</v>
      </c>
      <c r="K37" s="51">
        <f t="shared" si="2"/>
        <v>436</v>
      </c>
      <c r="L37" s="70"/>
      <c r="M37" s="42"/>
      <c r="N37" s="103"/>
      <c r="O37" s="103"/>
      <c r="P37" s="103"/>
      <c r="Q37" s="103"/>
      <c r="R37" s="103"/>
      <c r="S37" s="103"/>
      <c r="T37" s="60"/>
    </row>
    <row r="38" s="27" customFormat="1" ht="38.25" spans="1:20">
      <c r="A38" s="43">
        <v>3</v>
      </c>
      <c r="B38" s="98" t="s">
        <v>60</v>
      </c>
      <c r="C38" s="74" t="s">
        <v>61</v>
      </c>
      <c r="D38" s="43" t="s">
        <v>38</v>
      </c>
      <c r="E38" s="43">
        <v>2026.1</v>
      </c>
      <c r="F38" s="43">
        <v>2027.12</v>
      </c>
      <c r="G38" s="104">
        <v>1418</v>
      </c>
      <c r="H38" s="51">
        <v>1418</v>
      </c>
      <c r="I38" s="42">
        <v>1418</v>
      </c>
      <c r="J38" s="51">
        <v>1418</v>
      </c>
      <c r="K38" s="105">
        <v>0</v>
      </c>
      <c r="L38" s="43" t="s">
        <v>30</v>
      </c>
      <c r="M38" s="88" t="s">
        <v>62</v>
      </c>
      <c r="N38" s="89"/>
      <c r="O38" s="89"/>
      <c r="P38" s="89"/>
      <c r="Q38" s="89"/>
      <c r="R38" s="90"/>
      <c r="S38" s="43" t="s">
        <v>63</v>
      </c>
      <c r="T38" s="43" t="s">
        <v>64</v>
      </c>
    </row>
    <row r="39" s="27" customFormat="1" ht="24" customHeight="1" spans="1:20">
      <c r="A39" s="43">
        <v>4</v>
      </c>
      <c r="B39" s="98" t="s">
        <v>65</v>
      </c>
      <c r="C39" s="74" t="s">
        <v>66</v>
      </c>
      <c r="D39" s="43" t="s">
        <v>38</v>
      </c>
      <c r="E39" s="43">
        <v>2026.1</v>
      </c>
      <c r="F39" s="43">
        <v>2027.12</v>
      </c>
      <c r="G39" s="93">
        <v>1599</v>
      </c>
      <c r="H39" s="44">
        <v>1256</v>
      </c>
      <c r="I39" s="93">
        <v>1599</v>
      </c>
      <c r="J39" s="44">
        <v>1256</v>
      </c>
      <c r="K39" s="44">
        <v>55</v>
      </c>
      <c r="L39" s="43" t="s">
        <v>67</v>
      </c>
      <c r="M39" s="106" t="s">
        <v>68</v>
      </c>
      <c r="N39" s="107"/>
      <c r="O39" s="107"/>
      <c r="P39" s="107"/>
      <c r="Q39" s="107"/>
      <c r="R39" s="108"/>
      <c r="S39" s="42" t="s">
        <v>69</v>
      </c>
      <c r="T39" s="42" t="s">
        <v>69</v>
      </c>
    </row>
    <row r="40" s="27" customFormat="1" ht="24" customHeight="1" spans="1:20">
      <c r="A40" s="88">
        <v>5</v>
      </c>
      <c r="B40" s="97" t="s">
        <v>70</v>
      </c>
      <c r="C40" s="97" t="s">
        <v>71</v>
      </c>
      <c r="D40" s="89" t="s">
        <v>38</v>
      </c>
      <c r="E40" s="43">
        <v>2026.1</v>
      </c>
      <c r="F40" s="43">
        <v>2026.12</v>
      </c>
      <c r="G40" s="93">
        <v>4935</v>
      </c>
      <c r="H40" s="44">
        <v>4175</v>
      </c>
      <c r="I40" s="93">
        <v>2000</v>
      </c>
      <c r="J40" s="44">
        <v>4175</v>
      </c>
      <c r="K40" s="44">
        <v>381</v>
      </c>
      <c r="L40" s="43" t="s">
        <v>67</v>
      </c>
      <c r="M40" s="106" t="s">
        <v>68</v>
      </c>
      <c r="N40" s="107"/>
      <c r="O40" s="107"/>
      <c r="P40" s="107"/>
      <c r="Q40" s="107"/>
      <c r="R40" s="108"/>
      <c r="S40" s="43" t="s">
        <v>72</v>
      </c>
      <c r="T40" s="43" t="s">
        <v>73</v>
      </c>
    </row>
    <row r="41" s="26" customFormat="1" ht="21" customHeight="1" spans="1:20">
      <c r="A41" s="77" t="s">
        <v>34</v>
      </c>
      <c r="B41" s="78"/>
      <c r="C41" s="78"/>
      <c r="D41" s="80"/>
      <c r="E41" s="80"/>
      <c r="F41" s="87"/>
      <c r="G41" s="43"/>
      <c r="H41" s="109"/>
      <c r="I41" s="43"/>
      <c r="J41" s="44"/>
      <c r="K41" s="44"/>
      <c r="L41" s="70"/>
      <c r="M41" s="43"/>
      <c r="N41" s="76"/>
      <c r="O41" s="76"/>
      <c r="P41" s="76"/>
      <c r="Q41" s="76"/>
      <c r="R41" s="76"/>
    </row>
    <row r="42" s="24" customFormat="1" ht="24.95" customHeight="1" spans="1:20">
      <c r="A42" s="61" t="s">
        <v>74</v>
      </c>
      <c r="B42" s="62"/>
      <c r="C42" s="63"/>
      <c r="D42" s="64"/>
      <c r="E42" s="64"/>
      <c r="F42" s="64"/>
      <c r="G42" s="57">
        <f>SUM(G43,G44,G49,G51)</f>
        <v>29371.6165</v>
      </c>
      <c r="H42" s="58">
        <f>SUM(H43,H44,H49,H51)</f>
        <v>27874.3</v>
      </c>
      <c r="I42" s="110">
        <f>SUM(I43,I44,I49,I51)</f>
        <v>1514</v>
      </c>
      <c r="J42" s="58">
        <f>SUM(J43,J44,J49,J51)</f>
        <v>2420</v>
      </c>
      <c r="K42" s="58">
        <f>SUM(K43,K44,K49,K51)</f>
        <v>486.2</v>
      </c>
      <c r="L42" s="65"/>
      <c r="M42" s="48"/>
      <c r="N42" s="53"/>
      <c r="O42" s="53"/>
      <c r="P42" s="53"/>
      <c r="Q42" s="53"/>
      <c r="R42" s="53"/>
      <c r="S42" s="60"/>
      <c r="T42" s="60"/>
    </row>
    <row r="43" s="25" customFormat="1" ht="18.75" customHeight="1" spans="1:20">
      <c r="A43" s="66" t="s">
        <v>21</v>
      </c>
      <c r="B43" s="67"/>
      <c r="C43" s="67"/>
      <c r="D43" s="68"/>
      <c r="E43" s="68"/>
      <c r="F43" s="68"/>
      <c r="G43" s="50"/>
      <c r="H43" s="69"/>
      <c r="I43" s="50"/>
      <c r="J43" s="69"/>
      <c r="K43" s="69"/>
      <c r="L43" s="70"/>
      <c r="M43" s="43"/>
      <c r="N43" s="60"/>
      <c r="O43" s="60"/>
      <c r="P43" s="60"/>
      <c r="Q43" s="60"/>
      <c r="R43" s="60"/>
      <c r="S43" s="60"/>
      <c r="T43" s="60"/>
    </row>
    <row r="44" s="25" customFormat="1" ht="18" customHeight="1" spans="1:20">
      <c r="A44" s="77" t="s">
        <v>32</v>
      </c>
      <c r="B44" s="78"/>
      <c r="C44" s="79"/>
      <c r="D44" s="80"/>
      <c r="E44" s="80"/>
      <c r="F44" s="80"/>
      <c r="G44" s="76">
        <f>SUM(G45:G48)</f>
        <v>29168.66</v>
      </c>
      <c r="H44" s="81">
        <f>SUM(H45:H48)</f>
        <v>27671.3</v>
      </c>
      <c r="I44" s="76">
        <f>SUM(I45:I48)</f>
        <v>1514</v>
      </c>
      <c r="J44" s="81">
        <f>SUM(J45:J48)</f>
        <v>2217</v>
      </c>
      <c r="K44" s="81">
        <f>SUM(K45:K48)</f>
        <v>486.2</v>
      </c>
      <c r="L44" s="43"/>
      <c r="M44" s="43"/>
      <c r="N44" s="60"/>
      <c r="O44" s="60"/>
      <c r="P44" s="60"/>
      <c r="Q44" s="60"/>
      <c r="R44" s="60"/>
      <c r="S44" s="76"/>
      <c r="T44" s="76"/>
    </row>
    <row r="45" ht="38.25" spans="1:20">
      <c r="A45" s="43">
        <v>1</v>
      </c>
      <c r="B45" s="72" t="s">
        <v>75</v>
      </c>
      <c r="C45" s="74" t="s">
        <v>76</v>
      </c>
      <c r="D45" s="43" t="s">
        <v>38</v>
      </c>
      <c r="E45" s="43">
        <v>2022</v>
      </c>
      <c r="F45" s="43">
        <v>2026</v>
      </c>
      <c r="G45" s="93">
        <v>18074</v>
      </c>
      <c r="H45" s="44">
        <v>18074</v>
      </c>
      <c r="I45" s="43">
        <v>100</v>
      </c>
      <c r="J45" s="44">
        <v>100</v>
      </c>
      <c r="K45" s="81">
        <v>0</v>
      </c>
      <c r="L45" s="111" t="s">
        <v>39</v>
      </c>
      <c r="M45" s="43" t="s">
        <v>77</v>
      </c>
      <c r="N45" s="49"/>
      <c r="O45" s="49"/>
      <c r="P45" s="49"/>
      <c r="Q45" s="49"/>
      <c r="R45" s="49"/>
      <c r="S45" s="112" t="s">
        <v>78</v>
      </c>
      <c r="T45" s="112" t="s">
        <v>79</v>
      </c>
    </row>
    <row r="46" ht="63.75" spans="1:20">
      <c r="A46" s="43">
        <v>2</v>
      </c>
      <c r="B46" s="72" t="s">
        <v>80</v>
      </c>
      <c r="C46" s="74" t="s">
        <v>81</v>
      </c>
      <c r="D46" s="43" t="s">
        <v>38</v>
      </c>
      <c r="E46" s="43">
        <v>2025</v>
      </c>
      <c r="F46" s="43">
        <v>2026</v>
      </c>
      <c r="G46" s="93">
        <v>9264.01</v>
      </c>
      <c r="H46" s="44">
        <v>7768.3</v>
      </c>
      <c r="I46" s="43">
        <v>233</v>
      </c>
      <c r="J46" s="44">
        <v>938</v>
      </c>
      <c r="K46" s="44">
        <v>226</v>
      </c>
      <c r="L46" s="111" t="s">
        <v>30</v>
      </c>
      <c r="M46" s="74" t="s">
        <v>82</v>
      </c>
      <c r="N46" s="113"/>
      <c r="O46" s="113"/>
      <c r="P46" s="113"/>
      <c r="Q46" s="113"/>
      <c r="R46" s="113"/>
      <c r="S46" s="114" t="s">
        <v>83</v>
      </c>
      <c r="T46" s="114" t="s">
        <v>84</v>
      </c>
    </row>
    <row r="47" ht="31.5" customHeight="1" spans="1:20">
      <c r="A47" s="43">
        <v>3</v>
      </c>
      <c r="B47" s="72" t="s">
        <v>85</v>
      </c>
      <c r="C47" s="74" t="s">
        <v>86</v>
      </c>
      <c r="D47" s="43" t="s">
        <v>38</v>
      </c>
      <c r="E47" s="43">
        <v>2025</v>
      </c>
      <c r="F47" s="43">
        <v>2027</v>
      </c>
      <c r="G47" s="93">
        <v>930.65</v>
      </c>
      <c r="H47" s="44">
        <v>929</v>
      </c>
      <c r="I47" s="93">
        <v>281</v>
      </c>
      <c r="J47" s="44">
        <v>279</v>
      </c>
      <c r="K47" s="44">
        <v>67.4</v>
      </c>
      <c r="L47" s="43" t="s">
        <v>39</v>
      </c>
      <c r="M47" s="88" t="s">
        <v>77</v>
      </c>
      <c r="N47" s="89"/>
      <c r="O47" s="89"/>
      <c r="P47" s="89"/>
      <c r="Q47" s="89"/>
      <c r="R47" s="90"/>
      <c r="S47" s="113"/>
      <c r="T47" s="115" t="s">
        <v>87</v>
      </c>
    </row>
    <row r="48" customFormat="1" ht="31.5" customHeight="1" spans="1:20">
      <c r="A48" s="43">
        <v>4</v>
      </c>
      <c r="B48" s="70" t="s">
        <v>88</v>
      </c>
      <c r="C48" s="74" t="s">
        <v>86</v>
      </c>
      <c r="D48" s="43" t="s">
        <v>24</v>
      </c>
      <c r="E48" s="43">
        <v>2026</v>
      </c>
      <c r="F48" s="43">
        <v>2026</v>
      </c>
      <c r="G48" s="93">
        <v>900</v>
      </c>
      <c r="H48" s="44">
        <v>900</v>
      </c>
      <c r="I48" s="93">
        <v>900</v>
      </c>
      <c r="J48" s="44">
        <v>900</v>
      </c>
      <c r="K48" s="44">
        <v>192.8</v>
      </c>
      <c r="L48" s="43" t="s">
        <v>39</v>
      </c>
      <c r="M48" s="88" t="s">
        <v>77</v>
      </c>
      <c r="N48" s="89"/>
      <c r="O48" s="89"/>
      <c r="P48" s="89"/>
      <c r="Q48" s="89"/>
      <c r="R48" s="90"/>
      <c r="S48" s="113"/>
      <c r="T48" s="115"/>
    </row>
    <row r="49" s="25" customFormat="1" ht="20.25" customHeight="1" spans="1:20">
      <c r="A49" s="82" t="s">
        <v>33</v>
      </c>
      <c r="B49" s="83"/>
      <c r="C49" s="83"/>
      <c r="D49" s="84"/>
      <c r="E49" s="84"/>
      <c r="F49" s="84"/>
      <c r="G49" s="116">
        <f t="shared" ref="G49:K49" si="3">SUM(G50:G50)</f>
        <v>202.9565</v>
      </c>
      <c r="H49" s="86">
        <f t="shared" si="3"/>
        <v>203</v>
      </c>
      <c r="I49" s="116">
        <f t="shared" si="3"/>
        <v>0</v>
      </c>
      <c r="J49" s="86">
        <f t="shared" si="3"/>
        <v>203</v>
      </c>
      <c r="K49" s="86">
        <f t="shared" si="3"/>
        <v>0</v>
      </c>
      <c r="L49" s="88"/>
      <c r="M49" s="89"/>
      <c r="N49" s="89"/>
      <c r="O49" s="89"/>
      <c r="P49" s="89"/>
      <c r="Q49" s="89"/>
      <c r="R49" s="90"/>
      <c r="S49" s="60"/>
      <c r="T49" s="60"/>
    </row>
    <row r="50" s="25" customFormat="1" ht="26" customHeight="1" spans="1:20">
      <c r="A50" s="117">
        <v>1</v>
      </c>
      <c r="B50" s="83" t="s">
        <v>89</v>
      </c>
      <c r="C50" s="83" t="s">
        <v>90</v>
      </c>
      <c r="D50" s="43" t="s">
        <v>38</v>
      </c>
      <c r="E50" s="84">
        <v>2025</v>
      </c>
      <c r="F50" s="84">
        <v>2025</v>
      </c>
      <c r="G50" s="116">
        <v>202.9565</v>
      </c>
      <c r="H50" s="86">
        <v>203</v>
      </c>
      <c r="I50" s="116"/>
      <c r="J50" s="86">
        <v>203</v>
      </c>
      <c r="K50" s="86">
        <v>0</v>
      </c>
      <c r="L50" s="43" t="s">
        <v>39</v>
      </c>
      <c r="M50" s="89" t="s">
        <v>91</v>
      </c>
      <c r="N50" s="89"/>
      <c r="O50" s="89"/>
      <c r="P50" s="89"/>
      <c r="Q50" s="89"/>
      <c r="R50" s="90"/>
      <c r="S50" s="60"/>
      <c r="T50" s="70" t="s">
        <v>92</v>
      </c>
    </row>
    <row r="51" s="26" customFormat="1" ht="21" customHeight="1" spans="1:20">
      <c r="A51" s="77" t="s">
        <v>34</v>
      </c>
      <c r="B51" s="78"/>
      <c r="C51" s="78"/>
      <c r="D51" s="80"/>
      <c r="E51" s="80"/>
      <c r="F51" s="87"/>
      <c r="G51" s="43"/>
      <c r="H51" s="44"/>
      <c r="I51" s="43"/>
      <c r="J51" s="44"/>
      <c r="K51" s="44"/>
      <c r="L51" s="70"/>
      <c r="M51" s="43"/>
      <c r="N51" s="76"/>
      <c r="O51" s="76"/>
      <c r="P51" s="76"/>
      <c r="Q51" s="76"/>
      <c r="R51" s="76"/>
      <c r="S51" s="60"/>
      <c r="T51" s="60"/>
    </row>
    <row r="52" s="24" customFormat="1" ht="24.95" customHeight="1" spans="1:20">
      <c r="A52" s="61" t="s">
        <v>93</v>
      </c>
      <c r="B52" s="62"/>
      <c r="C52" s="63"/>
      <c r="D52" s="64"/>
      <c r="E52" s="64"/>
      <c r="F52" s="64"/>
      <c r="G52" s="57">
        <f>SUM(G53,G54,G58,G59)</f>
        <v>160443.48</v>
      </c>
      <c r="H52" s="58">
        <f>SUM(H53,H54,H58,H59)</f>
        <v>157658.3</v>
      </c>
      <c r="I52" s="118">
        <f>SUM(I53,I54,I58,I59)</f>
        <v>6400</v>
      </c>
      <c r="J52" s="58">
        <f>SUM(J53,J54,J58,J59)</f>
        <v>3615.3</v>
      </c>
      <c r="K52" s="58">
        <f>SUM(K53,K54,K58,K59)</f>
        <v>669.8</v>
      </c>
      <c r="L52" s="65"/>
      <c r="M52" s="48"/>
      <c r="N52" s="53"/>
      <c r="O52" s="53"/>
      <c r="P52" s="53"/>
      <c r="Q52" s="53"/>
      <c r="R52" s="53"/>
      <c r="S52" s="60"/>
      <c r="T52" s="60"/>
    </row>
    <row r="53" s="25" customFormat="1" ht="25.5" customHeight="1" spans="1:20">
      <c r="A53" s="66" t="s">
        <v>21</v>
      </c>
      <c r="B53" s="67"/>
      <c r="C53" s="67"/>
      <c r="D53" s="68"/>
      <c r="E53" s="68"/>
      <c r="F53" s="68"/>
      <c r="G53" s="50"/>
      <c r="H53" s="69"/>
      <c r="I53" s="50"/>
      <c r="J53" s="69"/>
      <c r="K53" s="69"/>
      <c r="L53" s="70"/>
      <c r="M53" s="43"/>
      <c r="N53" s="60"/>
      <c r="O53" s="60"/>
      <c r="P53" s="60"/>
      <c r="Q53" s="60"/>
      <c r="R53" s="60"/>
      <c r="S53" s="60"/>
      <c r="T53" s="60"/>
    </row>
    <row r="54" s="25" customFormat="1" ht="27" customHeight="1" spans="1:20">
      <c r="A54" s="77" t="s">
        <v>32</v>
      </c>
      <c r="B54" s="78"/>
      <c r="C54" s="79"/>
      <c r="D54" s="80"/>
      <c r="E54" s="80"/>
      <c r="F54" s="80"/>
      <c r="G54" s="76">
        <f t="shared" ref="G54:K54" si="4">SUM(G55:G57)</f>
        <v>160443.48</v>
      </c>
      <c r="H54" s="81">
        <f t="shared" si="4"/>
        <v>157658.3</v>
      </c>
      <c r="I54" s="76">
        <f t="shared" si="4"/>
        <v>6400</v>
      </c>
      <c r="J54" s="81">
        <f t="shared" si="4"/>
        <v>3615.3</v>
      </c>
      <c r="K54" s="81">
        <f t="shared" si="4"/>
        <v>669.8</v>
      </c>
      <c r="L54" s="43"/>
      <c r="M54" s="43"/>
      <c r="N54" s="60"/>
      <c r="O54" s="60"/>
      <c r="P54" s="60"/>
      <c r="Q54" s="60"/>
      <c r="R54" s="60"/>
      <c r="S54" s="76"/>
      <c r="T54" s="76"/>
    </row>
    <row r="55" s="25" customFormat="1" ht="38.25" spans="1:20">
      <c r="A55" s="43">
        <v>1</v>
      </c>
      <c r="B55" s="72" t="s">
        <v>94</v>
      </c>
      <c r="C55" s="119" t="s">
        <v>95</v>
      </c>
      <c r="D55" s="76" t="s">
        <v>29</v>
      </c>
      <c r="E55" s="76">
        <v>202302</v>
      </c>
      <c r="F55" s="80">
        <v>2026</v>
      </c>
      <c r="G55" s="76">
        <v>109953</v>
      </c>
      <c r="H55" s="81">
        <v>109953</v>
      </c>
      <c r="I55" s="76">
        <v>1200</v>
      </c>
      <c r="J55" s="81">
        <v>1200</v>
      </c>
      <c r="K55" s="120">
        <v>0</v>
      </c>
      <c r="L55" s="43" t="s">
        <v>39</v>
      </c>
      <c r="M55" s="96" t="s">
        <v>96</v>
      </c>
      <c r="N55" s="97"/>
      <c r="O55" s="97"/>
      <c r="P55" s="97"/>
      <c r="Q55" s="97"/>
      <c r="R55" s="98"/>
      <c r="S55" s="70" t="s">
        <v>97</v>
      </c>
      <c r="T55" s="70" t="s">
        <v>98</v>
      </c>
    </row>
    <row r="56" ht="38.25" spans="1:20">
      <c r="A56" s="43">
        <v>2</v>
      </c>
      <c r="B56" s="72" t="s">
        <v>99</v>
      </c>
      <c r="C56" s="74" t="s">
        <v>100</v>
      </c>
      <c r="D56" s="43" t="s">
        <v>29</v>
      </c>
      <c r="E56" s="43">
        <v>202312</v>
      </c>
      <c r="F56" s="43">
        <v>2026</v>
      </c>
      <c r="G56" s="93">
        <v>46490.48</v>
      </c>
      <c r="H56" s="81">
        <v>45515.7</v>
      </c>
      <c r="I56" s="43">
        <v>1200</v>
      </c>
      <c r="J56" s="81">
        <v>225.7</v>
      </c>
      <c r="K56" s="81">
        <v>0</v>
      </c>
      <c r="L56" s="43" t="s">
        <v>39</v>
      </c>
      <c r="M56" s="96" t="s">
        <v>96</v>
      </c>
      <c r="N56" s="97"/>
      <c r="O56" s="97"/>
      <c r="P56" s="97"/>
      <c r="Q56" s="97"/>
      <c r="R56" s="98"/>
      <c r="S56" s="70" t="s">
        <v>101</v>
      </c>
      <c r="T56" s="70" t="s">
        <v>102</v>
      </c>
    </row>
    <row r="57" customFormat="1" ht="27" customHeight="1" spans="1:20">
      <c r="A57" s="43">
        <v>3</v>
      </c>
      <c r="B57" s="70" t="s">
        <v>103</v>
      </c>
      <c r="C57" s="74" t="s">
        <v>104</v>
      </c>
      <c r="D57" s="43" t="s">
        <v>38</v>
      </c>
      <c r="E57" s="43">
        <v>202512</v>
      </c>
      <c r="F57" s="43">
        <v>2026</v>
      </c>
      <c r="G57" s="93">
        <v>4000</v>
      </c>
      <c r="H57" s="81">
        <v>2189.6</v>
      </c>
      <c r="I57" s="43">
        <v>4000</v>
      </c>
      <c r="J57" s="81">
        <v>2189.6</v>
      </c>
      <c r="K57" s="86">
        <v>669.8</v>
      </c>
      <c r="L57" s="43" t="s">
        <v>25</v>
      </c>
      <c r="M57" s="121" t="s">
        <v>105</v>
      </c>
      <c r="N57" s="122"/>
      <c r="O57" s="122"/>
      <c r="P57" s="122"/>
      <c r="Q57" s="122"/>
      <c r="R57" s="123"/>
      <c r="S57" s="70" t="s">
        <v>106</v>
      </c>
      <c r="T57" s="70"/>
    </row>
    <row r="58" s="26" customFormat="1" ht="21" customHeight="1" spans="1:20">
      <c r="A58" s="77" t="s">
        <v>33</v>
      </c>
      <c r="B58" s="78"/>
      <c r="C58" s="78"/>
      <c r="D58" s="80"/>
      <c r="E58" s="80"/>
      <c r="F58" s="87"/>
      <c r="G58" s="43"/>
      <c r="H58" s="44"/>
      <c r="I58" s="43"/>
      <c r="J58" s="44"/>
      <c r="K58" s="44"/>
      <c r="L58" s="70"/>
      <c r="M58" s="43"/>
      <c r="N58" s="76"/>
      <c r="O58" s="76"/>
      <c r="P58" s="76"/>
      <c r="Q58" s="76"/>
      <c r="R58" s="76"/>
      <c r="S58" s="60"/>
      <c r="T58" s="60"/>
    </row>
    <row r="59" s="26" customFormat="1" ht="21" customHeight="1" spans="1:20">
      <c r="A59" s="77" t="s">
        <v>34</v>
      </c>
      <c r="B59" s="78"/>
      <c r="C59" s="78"/>
      <c r="D59" s="80"/>
      <c r="E59" s="80"/>
      <c r="F59" s="87"/>
      <c r="G59" s="43"/>
      <c r="H59" s="44"/>
      <c r="I59" s="43"/>
      <c r="J59" s="44"/>
      <c r="K59" s="44"/>
      <c r="L59" s="70"/>
      <c r="M59" s="43"/>
      <c r="N59" s="76"/>
      <c r="O59" s="76"/>
      <c r="P59" s="76"/>
      <c r="Q59" s="76"/>
      <c r="R59" s="76"/>
      <c r="S59" s="60"/>
      <c r="T59" s="60"/>
    </row>
    <row r="60" s="24" customFormat="1" ht="24.95" customHeight="1" spans="1:20">
      <c r="A60" s="61" t="s">
        <v>107</v>
      </c>
      <c r="B60" s="62"/>
      <c r="C60" s="63"/>
      <c r="D60" s="64"/>
      <c r="E60" s="64"/>
      <c r="F60" s="64"/>
      <c r="G60" s="57">
        <f>SUM(G61,G62,G65,G66)</f>
        <v>55878</v>
      </c>
      <c r="H60" s="58">
        <f>SUM(H61,H62,H65,H66)</f>
        <v>51264</v>
      </c>
      <c r="I60" s="57">
        <f>SUM(I61,I62,I65,I66)</f>
        <v>9673</v>
      </c>
      <c r="J60" s="58">
        <f>SUM(J61,J62,J65,J66)</f>
        <v>2524</v>
      </c>
      <c r="K60" s="58">
        <f>SUM(K61,K62,K65,K66)</f>
        <v>72</v>
      </c>
      <c r="L60" s="65"/>
      <c r="M60" s="48"/>
      <c r="N60" s="53"/>
      <c r="O60" s="53"/>
      <c r="P60" s="53"/>
      <c r="Q60" s="53"/>
      <c r="R60" s="53"/>
      <c r="S60" s="60"/>
      <c r="T60" s="60"/>
    </row>
    <row r="61" s="25" customFormat="1" ht="18.75" customHeight="1" spans="1:20">
      <c r="A61" s="66" t="s">
        <v>21</v>
      </c>
      <c r="B61" s="67"/>
      <c r="C61" s="67"/>
      <c r="D61" s="68"/>
      <c r="E61" s="68"/>
      <c r="F61" s="68"/>
      <c r="G61" s="50"/>
      <c r="H61" s="69"/>
      <c r="I61" s="50"/>
      <c r="J61" s="69"/>
      <c r="K61" s="69"/>
      <c r="L61" s="70"/>
      <c r="M61" s="43"/>
      <c r="N61" s="60"/>
      <c r="O61" s="60"/>
      <c r="P61" s="60"/>
      <c r="Q61" s="60"/>
      <c r="R61" s="60"/>
      <c r="S61" s="76"/>
      <c r="T61" s="76"/>
    </row>
    <row r="62" s="25" customFormat="1" ht="18" customHeight="1" spans="1:20">
      <c r="A62" s="77" t="s">
        <v>32</v>
      </c>
      <c r="B62" s="78"/>
      <c r="C62" s="79"/>
      <c r="D62" s="80"/>
      <c r="E62" s="80"/>
      <c r="F62" s="80"/>
      <c r="G62" s="76">
        <f>SUM(G63:G64)</f>
        <v>55878</v>
      </c>
      <c r="H62" s="124">
        <f>SUM(H63:H64)</f>
        <v>51264</v>
      </c>
      <c r="I62" s="76">
        <f>SUM(I63:I64)</f>
        <v>9673</v>
      </c>
      <c r="J62" s="81">
        <f>SUM(J63:J64)</f>
        <v>2524</v>
      </c>
      <c r="K62" s="81">
        <f>SUM(K63:K64)</f>
        <v>72</v>
      </c>
      <c r="L62" s="43"/>
      <c r="M62" s="43"/>
      <c r="N62" s="60"/>
      <c r="O62" s="60"/>
      <c r="P62" s="60"/>
      <c r="Q62" s="60"/>
      <c r="R62" s="60"/>
      <c r="S62" s="43"/>
      <c r="T62" s="43"/>
    </row>
    <row r="63" ht="55" customHeight="1" spans="1:20">
      <c r="A63" s="43">
        <v>1</v>
      </c>
      <c r="B63" s="72" t="s">
        <v>108</v>
      </c>
      <c r="C63" s="74" t="s">
        <v>109</v>
      </c>
      <c r="D63" s="43" t="s">
        <v>38</v>
      </c>
      <c r="E63" s="43">
        <v>2024</v>
      </c>
      <c r="F63" s="43">
        <v>2026</v>
      </c>
      <c r="G63" s="93">
        <v>49500</v>
      </c>
      <c r="H63" s="44">
        <v>47575</v>
      </c>
      <c r="I63" s="43">
        <v>4500</v>
      </c>
      <c r="J63" s="44">
        <v>1161</v>
      </c>
      <c r="K63" s="94">
        <v>52</v>
      </c>
      <c r="L63" s="43" t="s">
        <v>25</v>
      </c>
      <c r="M63" s="74" t="s">
        <v>110</v>
      </c>
      <c r="N63" s="125"/>
      <c r="O63" s="125"/>
      <c r="P63" s="125"/>
      <c r="Q63" s="125"/>
      <c r="R63" s="125"/>
      <c r="S63" s="126" t="s">
        <v>111</v>
      </c>
      <c r="T63" s="43" t="s">
        <v>112</v>
      </c>
    </row>
    <row r="64" ht="35" customHeight="1" spans="1:20">
      <c r="A64" s="43">
        <v>2</v>
      </c>
      <c r="B64" s="72" t="s">
        <v>113</v>
      </c>
      <c r="C64" s="74" t="s">
        <v>114</v>
      </c>
      <c r="D64" s="43" t="s">
        <v>38</v>
      </c>
      <c r="E64" s="43">
        <v>2025</v>
      </c>
      <c r="F64" s="43">
        <v>2026</v>
      </c>
      <c r="G64" s="93">
        <v>6378</v>
      </c>
      <c r="H64" s="44">
        <v>3689</v>
      </c>
      <c r="I64" s="43">
        <v>5173</v>
      </c>
      <c r="J64" s="44">
        <v>1363</v>
      </c>
      <c r="K64" s="94">
        <v>20</v>
      </c>
      <c r="L64" s="43" t="s">
        <v>25</v>
      </c>
      <c r="M64" s="74" t="s">
        <v>115</v>
      </c>
      <c r="N64" s="125"/>
      <c r="O64" s="125"/>
      <c r="P64" s="125"/>
      <c r="Q64" s="125"/>
      <c r="R64" s="125"/>
      <c r="S64" s="127" t="s">
        <v>116</v>
      </c>
      <c r="T64" s="48" t="s">
        <v>117</v>
      </c>
    </row>
    <row r="65" s="25" customFormat="1" ht="20.25" customHeight="1" spans="1:20">
      <c r="A65" s="82" t="s">
        <v>33</v>
      </c>
      <c r="B65" s="83"/>
      <c r="C65" s="83"/>
      <c r="D65" s="84"/>
      <c r="E65" s="84"/>
      <c r="F65" s="84"/>
      <c r="G65" s="85"/>
      <c r="H65" s="86"/>
      <c r="I65" s="85"/>
      <c r="J65" s="86"/>
      <c r="K65" s="86"/>
      <c r="L65" s="70"/>
      <c r="M65" s="43"/>
      <c r="N65" s="60"/>
      <c r="O65" s="60"/>
      <c r="P65" s="60"/>
      <c r="Q65" s="60"/>
      <c r="R65" s="60"/>
      <c r="S65" s="53"/>
      <c r="T65" s="53"/>
    </row>
    <row r="66" s="26" customFormat="1" ht="21" customHeight="1" spans="1:20">
      <c r="A66" s="77" t="s">
        <v>34</v>
      </c>
      <c r="B66" s="78"/>
      <c r="C66" s="78"/>
      <c r="D66" s="80"/>
      <c r="E66" s="80"/>
      <c r="F66" s="87"/>
      <c r="G66" s="43"/>
      <c r="H66" s="44"/>
      <c r="I66" s="43"/>
      <c r="J66" s="44"/>
      <c r="K66" s="44"/>
      <c r="L66" s="70"/>
      <c r="M66" s="43"/>
      <c r="N66" s="76"/>
      <c r="O66" s="76"/>
      <c r="P66" s="76"/>
      <c r="Q66" s="76"/>
      <c r="R66" s="76"/>
      <c r="S66" s="53"/>
      <c r="T66" s="53"/>
    </row>
    <row r="67" s="24" customFormat="1" ht="24.95" customHeight="1" spans="1:20">
      <c r="A67" s="61" t="s">
        <v>118</v>
      </c>
      <c r="B67" s="62"/>
      <c r="C67" s="63"/>
      <c r="D67" s="64"/>
      <c r="E67" s="64"/>
      <c r="F67" s="64"/>
      <c r="G67" s="57">
        <f t="shared" ref="G67:K67" si="5">SUM(G68,G70,G72)</f>
        <v>57453.7</v>
      </c>
      <c r="H67" s="128">
        <f t="shared" si="5"/>
        <v>50005.5</v>
      </c>
      <c r="I67" s="57">
        <f t="shared" si="5"/>
        <v>3777.7</v>
      </c>
      <c r="J67" s="128">
        <f t="shared" si="5"/>
        <v>3777.7</v>
      </c>
      <c r="K67" s="128">
        <f t="shared" si="5"/>
        <v>0</v>
      </c>
      <c r="L67" s="65"/>
      <c r="M67" s="48"/>
      <c r="N67" s="53"/>
      <c r="O67" s="53"/>
      <c r="P67" s="53"/>
      <c r="Q67" s="53"/>
      <c r="R67" s="53"/>
      <c r="S67" s="60"/>
      <c r="T67" s="60"/>
    </row>
    <row r="68" s="25" customFormat="1" ht="18.75" customHeight="1" spans="1:20">
      <c r="A68" s="66" t="s">
        <v>21</v>
      </c>
      <c r="B68" s="67"/>
      <c r="C68" s="67"/>
      <c r="D68" s="68"/>
      <c r="E68" s="68"/>
      <c r="F68" s="68"/>
      <c r="G68" s="50">
        <f>SUM(G69:G69)</f>
        <v>25900</v>
      </c>
      <c r="H68" s="69">
        <f>SUM(H69:H69)</f>
        <v>25900</v>
      </c>
      <c r="I68" s="50">
        <f>SUM(I69:I69)</f>
        <v>100</v>
      </c>
      <c r="J68" s="69">
        <f>SUM(J69:J69)</f>
        <v>100</v>
      </c>
      <c r="K68" s="69">
        <f>SUM(K69:K69)</f>
        <v>0</v>
      </c>
      <c r="L68" s="70"/>
      <c r="M68" s="43"/>
      <c r="N68" s="60"/>
      <c r="O68" s="60"/>
      <c r="P68" s="60"/>
      <c r="Q68" s="60"/>
      <c r="R68" s="60"/>
      <c r="S68" s="76"/>
      <c r="T68" s="76"/>
    </row>
    <row r="69" s="25" customFormat="1" ht="23.25" customHeight="1" spans="1:20">
      <c r="A69" s="76">
        <v>1</v>
      </c>
      <c r="B69" s="70" t="s">
        <v>119</v>
      </c>
      <c r="C69" s="70" t="s">
        <v>118</v>
      </c>
      <c r="D69" s="76" t="s">
        <v>38</v>
      </c>
      <c r="E69" s="76">
        <v>2021</v>
      </c>
      <c r="F69" s="87">
        <v>2026</v>
      </c>
      <c r="G69" s="76">
        <v>25900</v>
      </c>
      <c r="H69" s="81">
        <v>25900</v>
      </c>
      <c r="I69" s="76">
        <v>100</v>
      </c>
      <c r="J69" s="120">
        <v>100</v>
      </c>
      <c r="K69" s="81">
        <v>0</v>
      </c>
      <c r="L69" s="43" t="s">
        <v>39</v>
      </c>
      <c r="M69" s="43" t="s">
        <v>77</v>
      </c>
      <c r="N69" s="76"/>
      <c r="O69" s="76"/>
      <c r="P69" s="76"/>
      <c r="Q69" s="76"/>
      <c r="R69" s="76"/>
      <c r="S69" s="129" t="s">
        <v>120</v>
      </c>
      <c r="T69" s="129" t="s">
        <v>121</v>
      </c>
    </row>
    <row r="70" s="25" customFormat="1" ht="18" customHeight="1" spans="1:20">
      <c r="A70" s="77" t="s">
        <v>32</v>
      </c>
      <c r="B70" s="78"/>
      <c r="C70" s="79"/>
      <c r="D70" s="80"/>
      <c r="E70" s="80"/>
      <c r="F70" s="80"/>
      <c r="G70" s="76">
        <f t="shared" ref="G70:K70" si="6">SUM(G71)</f>
        <v>27993</v>
      </c>
      <c r="H70" s="124">
        <f t="shared" si="6"/>
        <v>20544.8</v>
      </c>
      <c r="I70" s="76">
        <f t="shared" si="6"/>
        <v>117</v>
      </c>
      <c r="J70" s="124">
        <f t="shared" si="6"/>
        <v>117</v>
      </c>
      <c r="K70" s="124">
        <f t="shared" si="6"/>
        <v>0</v>
      </c>
      <c r="L70" s="43"/>
      <c r="M70" s="43"/>
      <c r="N70" s="60"/>
      <c r="O70" s="60"/>
      <c r="P70" s="60"/>
      <c r="Q70" s="60"/>
      <c r="R70" s="60"/>
      <c r="S70" s="129"/>
      <c r="T70" s="129"/>
    </row>
    <row r="71" s="28" customFormat="1" ht="23.25" customHeight="1" spans="1:20">
      <c r="A71" s="71">
        <v>2</v>
      </c>
      <c r="B71" s="72" t="s">
        <v>122</v>
      </c>
      <c r="C71" s="72" t="s">
        <v>123</v>
      </c>
      <c r="D71" s="71" t="s">
        <v>38</v>
      </c>
      <c r="E71" s="43">
        <v>2020</v>
      </c>
      <c r="F71" s="43">
        <v>2026</v>
      </c>
      <c r="G71" s="43">
        <v>27993</v>
      </c>
      <c r="H71" s="44">
        <v>20544.8</v>
      </c>
      <c r="I71" s="43">
        <v>117</v>
      </c>
      <c r="J71" s="44">
        <v>117</v>
      </c>
      <c r="K71" s="94">
        <v>0</v>
      </c>
      <c r="L71" s="43" t="s">
        <v>39</v>
      </c>
      <c r="M71" s="43" t="s">
        <v>77</v>
      </c>
      <c r="N71" s="76"/>
      <c r="O71" s="76"/>
      <c r="P71" s="76"/>
      <c r="Q71" s="76"/>
      <c r="R71" s="76"/>
      <c r="S71" s="129" t="s">
        <v>124</v>
      </c>
      <c r="T71" s="129" t="s">
        <v>125</v>
      </c>
    </row>
    <row r="72" s="25" customFormat="1" ht="20.25" customHeight="1" spans="1:20">
      <c r="A72" s="82" t="s">
        <v>33</v>
      </c>
      <c r="B72" s="83"/>
      <c r="C72" s="83"/>
      <c r="D72" s="84"/>
      <c r="E72" s="84"/>
      <c r="F72" s="84"/>
      <c r="G72" s="85">
        <f>SUM(G73:G79)</f>
        <v>3560.7</v>
      </c>
      <c r="H72" s="130">
        <f>SUM(H73:H79)</f>
        <v>3560.7</v>
      </c>
      <c r="I72" s="85">
        <f>SUM(I73:I79)</f>
        <v>3560.7</v>
      </c>
      <c r="J72" s="130">
        <f>SUM(J73:J79)</f>
        <v>3560.7</v>
      </c>
      <c r="K72" s="130">
        <f>SUM(K73:K79)</f>
        <v>0</v>
      </c>
      <c r="L72" s="70"/>
      <c r="M72" s="43"/>
      <c r="N72" s="60"/>
      <c r="O72" s="60"/>
      <c r="P72" s="60"/>
      <c r="Q72" s="60"/>
      <c r="R72" s="60"/>
      <c r="S72" s="43"/>
      <c r="T72" s="43"/>
    </row>
    <row r="73" s="25" customFormat="1" ht="20.25" customHeight="1" spans="1:20">
      <c r="A73" s="131">
        <v>3</v>
      </c>
      <c r="B73" s="74" t="s">
        <v>126</v>
      </c>
      <c r="C73" s="74" t="s">
        <v>127</v>
      </c>
      <c r="D73" s="76" t="s">
        <v>38</v>
      </c>
      <c r="E73" s="76">
        <v>2023</v>
      </c>
      <c r="F73" s="76">
        <v>2026</v>
      </c>
      <c r="G73" s="43">
        <v>820.5</v>
      </c>
      <c r="H73" s="100">
        <v>820.5</v>
      </c>
      <c r="I73" s="43">
        <v>820.5</v>
      </c>
      <c r="J73" s="100">
        <v>820.5</v>
      </c>
      <c r="K73" s="100">
        <v>0</v>
      </c>
      <c r="L73" s="43" t="s">
        <v>39</v>
      </c>
      <c r="M73" s="132" t="s">
        <v>77</v>
      </c>
      <c r="N73" s="133"/>
      <c r="O73" s="133"/>
      <c r="P73" s="133"/>
      <c r="Q73" s="133"/>
      <c r="R73" s="134"/>
      <c r="S73" s="43"/>
      <c r="T73" s="43"/>
    </row>
    <row r="74" s="25" customFormat="1" ht="20.25" customHeight="1" spans="1:20">
      <c r="A74" s="131">
        <v>4</v>
      </c>
      <c r="B74" s="74" t="s">
        <v>128</v>
      </c>
      <c r="C74" s="74" t="s">
        <v>129</v>
      </c>
      <c r="D74" s="76" t="s">
        <v>38</v>
      </c>
      <c r="E74" s="76">
        <v>2023</v>
      </c>
      <c r="F74" s="76">
        <v>2026</v>
      </c>
      <c r="G74" s="43">
        <v>830.5</v>
      </c>
      <c r="H74" s="100">
        <v>830.5</v>
      </c>
      <c r="I74" s="43">
        <v>830.5</v>
      </c>
      <c r="J74" s="100">
        <v>830.5</v>
      </c>
      <c r="K74" s="100">
        <v>0</v>
      </c>
      <c r="L74" s="43" t="s">
        <v>39</v>
      </c>
      <c r="M74" s="132" t="s">
        <v>77</v>
      </c>
      <c r="N74" s="133"/>
      <c r="O74" s="133"/>
      <c r="P74" s="133"/>
      <c r="Q74" s="133"/>
      <c r="R74" s="134"/>
      <c r="S74" s="43"/>
      <c r="T74" s="43"/>
    </row>
    <row r="75" s="25" customFormat="1" ht="20.25" customHeight="1" spans="1:20">
      <c r="A75" s="131">
        <v>5</v>
      </c>
      <c r="B75" s="74" t="s">
        <v>130</v>
      </c>
      <c r="C75" s="74" t="s">
        <v>131</v>
      </c>
      <c r="D75" s="76" t="s">
        <v>132</v>
      </c>
      <c r="E75" s="76">
        <v>2024</v>
      </c>
      <c r="F75" s="76">
        <v>2026</v>
      </c>
      <c r="G75" s="43">
        <v>155.4</v>
      </c>
      <c r="H75" s="100">
        <v>155.4</v>
      </c>
      <c r="I75" s="43">
        <v>155.4</v>
      </c>
      <c r="J75" s="100">
        <v>155.4</v>
      </c>
      <c r="K75" s="100">
        <v>0</v>
      </c>
      <c r="L75" s="43" t="s">
        <v>39</v>
      </c>
      <c r="M75" s="132" t="s">
        <v>77</v>
      </c>
      <c r="N75" s="133"/>
      <c r="O75" s="133"/>
      <c r="P75" s="133"/>
      <c r="Q75" s="133"/>
      <c r="R75" s="134"/>
      <c r="S75" s="43"/>
      <c r="T75" s="43"/>
    </row>
    <row r="76" s="29" customFormat="1" ht="28" customHeight="1" spans="1:20">
      <c r="A76" s="77">
        <v>6</v>
      </c>
      <c r="B76" s="74" t="s">
        <v>133</v>
      </c>
      <c r="C76" s="74" t="s">
        <v>134</v>
      </c>
      <c r="D76" s="76" t="s">
        <v>38</v>
      </c>
      <c r="E76" s="76">
        <v>2025</v>
      </c>
      <c r="F76" s="76">
        <v>2026</v>
      </c>
      <c r="G76" s="43">
        <v>282.8</v>
      </c>
      <c r="H76" s="100">
        <v>282.8</v>
      </c>
      <c r="I76" s="43">
        <v>282.8</v>
      </c>
      <c r="J76" s="100">
        <v>282.8</v>
      </c>
      <c r="K76" s="100">
        <v>0</v>
      </c>
      <c r="L76" s="43" t="s">
        <v>39</v>
      </c>
      <c r="M76" s="132" t="s">
        <v>77</v>
      </c>
      <c r="N76" s="133"/>
      <c r="O76" s="133"/>
      <c r="P76" s="133"/>
      <c r="Q76" s="133"/>
      <c r="R76" s="134"/>
      <c r="S76" s="75"/>
      <c r="T76" s="135" t="s">
        <v>135</v>
      </c>
    </row>
    <row r="77" s="29" customFormat="1" ht="31" customHeight="1" spans="1:20">
      <c r="A77" s="77">
        <v>7</v>
      </c>
      <c r="B77" s="74" t="s">
        <v>136</v>
      </c>
      <c r="C77" s="74" t="s">
        <v>134</v>
      </c>
      <c r="D77" s="76" t="s">
        <v>38</v>
      </c>
      <c r="E77" s="76">
        <v>2025</v>
      </c>
      <c r="F77" s="76">
        <v>2026</v>
      </c>
      <c r="G77" s="43">
        <v>533.8</v>
      </c>
      <c r="H77" s="100">
        <v>533.8</v>
      </c>
      <c r="I77" s="43">
        <v>533.8</v>
      </c>
      <c r="J77" s="100">
        <v>533.8</v>
      </c>
      <c r="K77" s="100">
        <v>0</v>
      </c>
      <c r="L77" s="43" t="s">
        <v>39</v>
      </c>
      <c r="M77" s="132" t="s">
        <v>77</v>
      </c>
      <c r="N77" s="133"/>
      <c r="O77" s="133"/>
      <c r="P77" s="133"/>
      <c r="Q77" s="133"/>
      <c r="R77" s="134"/>
      <c r="S77" s="75"/>
      <c r="T77" s="135" t="s">
        <v>135</v>
      </c>
    </row>
    <row r="78" s="29" customFormat="1" ht="31" customHeight="1" spans="1:20">
      <c r="A78" s="77">
        <v>8</v>
      </c>
      <c r="B78" s="74" t="s">
        <v>137</v>
      </c>
      <c r="C78" s="74" t="s">
        <v>134</v>
      </c>
      <c r="D78" s="76" t="s">
        <v>38</v>
      </c>
      <c r="E78" s="76">
        <v>2025</v>
      </c>
      <c r="F78" s="76">
        <v>2026</v>
      </c>
      <c r="G78" s="43">
        <v>644.4</v>
      </c>
      <c r="H78" s="100">
        <v>644.4</v>
      </c>
      <c r="I78" s="43">
        <v>644.4</v>
      </c>
      <c r="J78" s="100">
        <v>644.4</v>
      </c>
      <c r="K78" s="100">
        <v>0</v>
      </c>
      <c r="L78" s="43" t="s">
        <v>39</v>
      </c>
      <c r="M78" s="132" t="s">
        <v>77</v>
      </c>
      <c r="N78" s="133"/>
      <c r="O78" s="133"/>
      <c r="P78" s="133"/>
      <c r="Q78" s="133"/>
      <c r="R78" s="134"/>
      <c r="S78" s="75"/>
      <c r="T78" s="135" t="s">
        <v>135</v>
      </c>
    </row>
    <row r="79" s="29" customFormat="1" ht="40" customHeight="1" spans="1:20">
      <c r="A79" s="77">
        <v>9</v>
      </c>
      <c r="B79" s="74" t="s">
        <v>138</v>
      </c>
      <c r="C79" s="74" t="s">
        <v>131</v>
      </c>
      <c r="D79" s="76" t="s">
        <v>38</v>
      </c>
      <c r="E79" s="76">
        <v>2025</v>
      </c>
      <c r="F79" s="76">
        <v>2026</v>
      </c>
      <c r="G79" s="43">
        <v>293.3</v>
      </c>
      <c r="H79" s="100">
        <v>293.3</v>
      </c>
      <c r="I79" s="43">
        <v>293.3</v>
      </c>
      <c r="J79" s="100">
        <v>293.3</v>
      </c>
      <c r="K79" s="100">
        <v>0</v>
      </c>
      <c r="L79" s="43" t="s">
        <v>39</v>
      </c>
      <c r="M79" s="132" t="s">
        <v>77</v>
      </c>
      <c r="N79" s="133"/>
      <c r="O79" s="133"/>
      <c r="P79" s="133"/>
      <c r="Q79" s="133"/>
      <c r="R79" s="134"/>
      <c r="S79" s="136" t="s">
        <v>139</v>
      </c>
      <c r="T79" s="136" t="s">
        <v>140</v>
      </c>
    </row>
    <row r="80" s="26" customFormat="1" ht="21" customHeight="1" spans="1:20">
      <c r="A80" s="77" t="s">
        <v>34</v>
      </c>
      <c r="B80" s="78"/>
      <c r="C80" s="78"/>
      <c r="D80" s="80"/>
      <c r="E80" s="80"/>
      <c r="F80" s="87"/>
      <c r="G80" s="43"/>
      <c r="H80" s="44"/>
      <c r="I80" s="43"/>
      <c r="J80" s="44"/>
      <c r="K80" s="44"/>
      <c r="L80" s="70"/>
      <c r="M80" s="43"/>
      <c r="N80" s="76"/>
      <c r="O80" s="76"/>
      <c r="P80" s="76"/>
      <c r="Q80" s="76"/>
      <c r="R80" s="76"/>
      <c r="S80" s="60"/>
      <c r="T80" s="60"/>
    </row>
    <row r="81" s="24" customFormat="1" ht="24.95" customHeight="1" spans="1:20">
      <c r="A81" s="61" t="s">
        <v>141</v>
      </c>
      <c r="B81" s="62"/>
      <c r="C81" s="63"/>
      <c r="D81" s="64"/>
      <c r="E81" s="64"/>
      <c r="F81" s="64"/>
      <c r="G81" s="57">
        <f>SUM(G82,G83,G87,G94)</f>
        <v>13727</v>
      </c>
      <c r="H81" s="58">
        <f>SUM(H82,H83,H87,H94)</f>
        <v>11320.5</v>
      </c>
      <c r="I81" s="57">
        <f>SUM(I82,I83,I87,I94)</f>
        <v>2978</v>
      </c>
      <c r="J81" s="58">
        <f>SUM(J82,J83,J87,J94)</f>
        <v>1310</v>
      </c>
      <c r="K81" s="58">
        <f>SUM(K82,K83,K87,K94)</f>
        <v>260</v>
      </c>
      <c r="L81" s="65"/>
      <c r="M81" s="48"/>
      <c r="N81" s="53"/>
      <c r="O81" s="53"/>
      <c r="P81" s="53"/>
      <c r="Q81" s="53"/>
      <c r="R81" s="53"/>
      <c r="S81" s="60"/>
      <c r="T81" s="60"/>
    </row>
    <row r="82" s="25" customFormat="1" ht="18.75" customHeight="1" spans="1:20">
      <c r="A82" s="66" t="s">
        <v>21</v>
      </c>
      <c r="B82" s="67"/>
      <c r="C82" s="67"/>
      <c r="D82" s="68"/>
      <c r="E82" s="68"/>
      <c r="F82" s="68"/>
      <c r="G82" s="50"/>
      <c r="H82" s="69"/>
      <c r="I82" s="50"/>
      <c r="J82" s="69"/>
      <c r="K82" s="69"/>
      <c r="L82" s="70"/>
      <c r="M82" s="43"/>
      <c r="N82" s="60"/>
      <c r="O82" s="60"/>
      <c r="P82" s="60"/>
      <c r="Q82" s="60"/>
      <c r="R82" s="60"/>
      <c r="S82" s="60"/>
      <c r="T82" s="60"/>
    </row>
    <row r="83" s="25" customFormat="1" ht="18" customHeight="1" spans="1:20">
      <c r="A83" s="77" t="s">
        <v>32</v>
      </c>
      <c r="B83" s="78"/>
      <c r="C83" s="79"/>
      <c r="D83" s="80"/>
      <c r="E83" s="80"/>
      <c r="F83" s="80"/>
      <c r="G83" s="76">
        <f t="shared" ref="G83:K83" si="7">SUM(G84:G86)</f>
        <v>9471</v>
      </c>
      <c r="H83" s="81">
        <f t="shared" si="7"/>
        <v>8633.9</v>
      </c>
      <c r="I83" s="76">
        <f t="shared" si="7"/>
        <v>928</v>
      </c>
      <c r="J83" s="81">
        <f t="shared" si="7"/>
        <v>310</v>
      </c>
      <c r="K83" s="81">
        <f t="shared" si="7"/>
        <v>170</v>
      </c>
      <c r="L83" s="43"/>
      <c r="M83" s="43"/>
      <c r="N83" s="60"/>
      <c r="O83" s="60"/>
      <c r="P83" s="60"/>
      <c r="Q83" s="60"/>
      <c r="R83" s="60"/>
      <c r="S83" s="76"/>
      <c r="T83" s="76"/>
    </row>
    <row r="84" ht="24" customHeight="1" spans="1:20">
      <c r="A84" s="43">
        <v>1</v>
      </c>
      <c r="B84" s="137" t="s">
        <v>142</v>
      </c>
      <c r="C84" s="138" t="s">
        <v>143</v>
      </c>
      <c r="D84" s="138" t="s">
        <v>38</v>
      </c>
      <c r="E84" s="139">
        <v>2023</v>
      </c>
      <c r="F84" s="139">
        <v>2025</v>
      </c>
      <c r="G84" s="139">
        <v>6081</v>
      </c>
      <c r="H84" s="81">
        <v>6038</v>
      </c>
      <c r="I84" s="93">
        <v>143</v>
      </c>
      <c r="J84" s="81">
        <v>100</v>
      </c>
      <c r="K84" s="81">
        <v>20</v>
      </c>
      <c r="L84" s="140" t="s">
        <v>25</v>
      </c>
      <c r="M84" s="43" t="s">
        <v>144</v>
      </c>
      <c r="N84" s="141"/>
      <c r="O84" s="141"/>
      <c r="P84" s="141"/>
      <c r="Q84" s="141"/>
      <c r="R84" s="141"/>
      <c r="S84" s="112" t="s">
        <v>145</v>
      </c>
      <c r="T84" s="112"/>
    </row>
    <row r="85" ht="24" customHeight="1" spans="1:20">
      <c r="A85" s="43">
        <v>2</v>
      </c>
      <c r="B85" s="137" t="s">
        <v>146</v>
      </c>
      <c r="C85" s="142" t="s">
        <v>143</v>
      </c>
      <c r="D85" s="140" t="s">
        <v>29</v>
      </c>
      <c r="E85" s="140">
        <v>2022</v>
      </c>
      <c r="F85" s="140">
        <v>2025</v>
      </c>
      <c r="G85" s="143">
        <v>2190</v>
      </c>
      <c r="H85" s="81">
        <v>1866.9</v>
      </c>
      <c r="I85" s="144">
        <v>200</v>
      </c>
      <c r="J85" s="81">
        <v>0</v>
      </c>
      <c r="K85" s="81">
        <v>0</v>
      </c>
      <c r="L85" s="140" t="s">
        <v>45</v>
      </c>
      <c r="M85" s="88"/>
      <c r="N85" s="89"/>
      <c r="O85" s="89"/>
      <c r="P85" s="89"/>
      <c r="Q85" s="89"/>
      <c r="R85" s="90"/>
      <c r="S85" s="112" t="s">
        <v>147</v>
      </c>
      <c r="T85" s="112" t="s">
        <v>148</v>
      </c>
    </row>
    <row r="86" s="25" customFormat="1" ht="40" customHeight="1" spans="1:20">
      <c r="A86" s="76">
        <v>3</v>
      </c>
      <c r="B86" s="145" t="s">
        <v>149</v>
      </c>
      <c r="C86" s="146" t="s">
        <v>150</v>
      </c>
      <c r="D86" s="146" t="s">
        <v>24</v>
      </c>
      <c r="E86" s="146">
        <v>2025</v>
      </c>
      <c r="F86" s="146">
        <v>2026</v>
      </c>
      <c r="G86" s="146">
        <v>1200</v>
      </c>
      <c r="H86" s="147">
        <v>729</v>
      </c>
      <c r="I86" s="146">
        <v>585</v>
      </c>
      <c r="J86" s="147">
        <v>210</v>
      </c>
      <c r="K86" s="147">
        <v>150</v>
      </c>
      <c r="L86" s="140" t="s">
        <v>25</v>
      </c>
      <c r="M86" s="88" t="s">
        <v>68</v>
      </c>
      <c r="N86" s="89"/>
      <c r="O86" s="89"/>
      <c r="P86" s="89"/>
      <c r="Q86" s="89"/>
      <c r="R86" s="90"/>
      <c r="S86" s="146" t="s">
        <v>151</v>
      </c>
      <c r="T86" s="146" t="s">
        <v>152</v>
      </c>
    </row>
    <row r="87" s="25" customFormat="1" ht="20.25" customHeight="1" spans="1:20">
      <c r="A87" s="82" t="s">
        <v>33</v>
      </c>
      <c r="B87" s="83"/>
      <c r="C87" s="83"/>
      <c r="D87" s="84"/>
      <c r="E87" s="84"/>
      <c r="F87" s="84"/>
      <c r="G87" s="85">
        <f>SUM(G88:G93)</f>
        <v>4256</v>
      </c>
      <c r="H87" s="86">
        <f>SUM(H88:H93)</f>
        <v>2686.6</v>
      </c>
      <c r="I87" s="85">
        <f>SUM(I88:I93)</f>
        <v>2050</v>
      </c>
      <c r="J87" s="86">
        <f>SUM(J88:J93)</f>
        <v>1000</v>
      </c>
      <c r="K87" s="86">
        <f>SUM(K88:K93)</f>
        <v>90</v>
      </c>
      <c r="L87" s="70"/>
      <c r="M87" s="43"/>
      <c r="N87" s="60"/>
      <c r="O87" s="60"/>
      <c r="P87" s="60"/>
      <c r="Q87" s="60"/>
      <c r="R87" s="60"/>
      <c r="S87" s="43"/>
      <c r="T87" s="43"/>
    </row>
    <row r="88" s="30" customFormat="1" ht="19.6" customHeight="1" spans="1:20">
      <c r="A88" s="111">
        <v>4</v>
      </c>
      <c r="B88" s="148" t="s">
        <v>153</v>
      </c>
      <c r="C88" s="142" t="s">
        <v>154</v>
      </c>
      <c r="D88" s="142" t="s">
        <v>38</v>
      </c>
      <c r="E88" s="142">
        <v>2025</v>
      </c>
      <c r="F88" s="142">
        <v>2026</v>
      </c>
      <c r="G88" s="142">
        <v>524</v>
      </c>
      <c r="H88" s="81">
        <v>509.8</v>
      </c>
      <c r="I88" s="149">
        <v>250</v>
      </c>
      <c r="J88" s="81">
        <v>150</v>
      </c>
      <c r="K88" s="81">
        <v>0</v>
      </c>
      <c r="L88" s="140" t="s">
        <v>25</v>
      </c>
      <c r="M88" s="150" t="s">
        <v>144</v>
      </c>
      <c r="N88" s="151"/>
      <c r="O88" s="151"/>
      <c r="P88" s="151"/>
      <c r="Q88" s="151"/>
      <c r="R88" s="152"/>
      <c r="S88" s="142" t="s">
        <v>155</v>
      </c>
      <c r="T88" s="153" t="s">
        <v>156</v>
      </c>
    </row>
    <row r="89" s="30" customFormat="1" ht="19.6" customHeight="1" spans="1:20">
      <c r="A89" s="111">
        <v>5</v>
      </c>
      <c r="B89" s="148" t="s">
        <v>157</v>
      </c>
      <c r="C89" s="142" t="s">
        <v>154</v>
      </c>
      <c r="D89" s="142" t="s">
        <v>38</v>
      </c>
      <c r="E89" s="142">
        <v>2025</v>
      </c>
      <c r="F89" s="142">
        <v>2026</v>
      </c>
      <c r="G89" s="142">
        <v>947</v>
      </c>
      <c r="H89" s="81">
        <v>552.3</v>
      </c>
      <c r="I89" s="149">
        <v>600</v>
      </c>
      <c r="J89" s="81">
        <v>430</v>
      </c>
      <c r="K89" s="81">
        <v>70</v>
      </c>
      <c r="L89" s="140" t="s">
        <v>25</v>
      </c>
      <c r="M89" s="150" t="s">
        <v>144</v>
      </c>
      <c r="N89" s="151"/>
      <c r="O89" s="151"/>
      <c r="P89" s="151"/>
      <c r="Q89" s="151"/>
      <c r="R89" s="152"/>
      <c r="S89" s="142" t="s">
        <v>155</v>
      </c>
      <c r="T89" s="153" t="s">
        <v>156</v>
      </c>
    </row>
    <row r="90" s="30" customFormat="1" ht="19.6" customHeight="1" spans="1:20">
      <c r="A90" s="111">
        <v>6</v>
      </c>
      <c r="B90" s="148" t="s">
        <v>158</v>
      </c>
      <c r="C90" s="142" t="s">
        <v>154</v>
      </c>
      <c r="D90" s="142" t="s">
        <v>38</v>
      </c>
      <c r="E90" s="142">
        <v>2025</v>
      </c>
      <c r="F90" s="142">
        <v>2026</v>
      </c>
      <c r="G90" s="142">
        <v>435</v>
      </c>
      <c r="H90" s="81">
        <v>414.1</v>
      </c>
      <c r="I90" s="149">
        <v>250</v>
      </c>
      <c r="J90" s="81">
        <v>180</v>
      </c>
      <c r="K90" s="81">
        <v>20</v>
      </c>
      <c r="L90" s="140" t="s">
        <v>25</v>
      </c>
      <c r="M90" s="150" t="s">
        <v>144</v>
      </c>
      <c r="N90" s="151"/>
      <c r="O90" s="151"/>
      <c r="P90" s="151"/>
      <c r="Q90" s="151"/>
      <c r="R90" s="152"/>
      <c r="S90" s="142" t="s">
        <v>155</v>
      </c>
      <c r="T90" s="153" t="s">
        <v>156</v>
      </c>
    </row>
    <row r="91" s="30" customFormat="1" ht="23" customHeight="1" spans="1:20">
      <c r="A91" s="111">
        <v>7</v>
      </c>
      <c r="B91" s="148" t="s">
        <v>159</v>
      </c>
      <c r="C91" s="142" t="s">
        <v>154</v>
      </c>
      <c r="D91" s="142" t="s">
        <v>38</v>
      </c>
      <c r="E91" s="142">
        <v>2025</v>
      </c>
      <c r="F91" s="142">
        <v>2026</v>
      </c>
      <c r="G91" s="142">
        <v>977</v>
      </c>
      <c r="H91" s="81">
        <v>165.4</v>
      </c>
      <c r="I91" s="149">
        <v>600</v>
      </c>
      <c r="J91" s="81">
        <v>40</v>
      </c>
      <c r="K91" s="81">
        <v>0</v>
      </c>
      <c r="L91" s="140" t="s">
        <v>45</v>
      </c>
      <c r="M91" s="150" t="s">
        <v>160</v>
      </c>
      <c r="N91" s="151"/>
      <c r="O91" s="151"/>
      <c r="P91" s="151"/>
      <c r="Q91" s="151"/>
      <c r="R91" s="152"/>
      <c r="S91" s="142" t="s">
        <v>155</v>
      </c>
      <c r="T91" s="153" t="s">
        <v>156</v>
      </c>
    </row>
    <row r="92" s="30" customFormat="1" ht="21" customHeight="1" spans="1:20">
      <c r="A92" s="111">
        <v>8</v>
      </c>
      <c r="B92" s="148" t="s">
        <v>161</v>
      </c>
      <c r="C92" s="142" t="s">
        <v>154</v>
      </c>
      <c r="D92" s="142" t="s">
        <v>24</v>
      </c>
      <c r="E92" s="142">
        <v>2025</v>
      </c>
      <c r="F92" s="142">
        <v>2026</v>
      </c>
      <c r="G92" s="142">
        <v>800</v>
      </c>
      <c r="H92" s="81">
        <v>520.3</v>
      </c>
      <c r="I92" s="149">
        <v>200</v>
      </c>
      <c r="J92" s="81">
        <v>0</v>
      </c>
      <c r="K92" s="81">
        <v>0</v>
      </c>
      <c r="L92" s="140" t="s">
        <v>25</v>
      </c>
      <c r="M92" s="150"/>
      <c r="N92" s="151"/>
      <c r="O92" s="151"/>
      <c r="P92" s="151"/>
      <c r="Q92" s="151"/>
      <c r="R92" s="152"/>
      <c r="S92" s="142" t="s">
        <v>155</v>
      </c>
      <c r="T92" s="153" t="s">
        <v>156</v>
      </c>
    </row>
    <row r="93" s="30" customFormat="1" ht="19.6" customHeight="1" spans="1:20">
      <c r="A93" s="111">
        <v>9</v>
      </c>
      <c r="B93" s="148" t="s">
        <v>162</v>
      </c>
      <c r="C93" s="142" t="s">
        <v>154</v>
      </c>
      <c r="D93" s="142" t="s">
        <v>38</v>
      </c>
      <c r="E93" s="142">
        <v>2025</v>
      </c>
      <c r="F93" s="142">
        <v>2026</v>
      </c>
      <c r="G93" s="142">
        <v>573</v>
      </c>
      <c r="H93" s="81">
        <v>524.7</v>
      </c>
      <c r="I93" s="149">
        <v>150</v>
      </c>
      <c r="J93" s="81">
        <v>200</v>
      </c>
      <c r="K93" s="81">
        <v>0</v>
      </c>
      <c r="L93" s="140" t="s">
        <v>25</v>
      </c>
      <c r="M93" s="150" t="s">
        <v>144</v>
      </c>
      <c r="N93" s="151"/>
      <c r="O93" s="151"/>
      <c r="P93" s="151"/>
      <c r="Q93" s="151"/>
      <c r="R93" s="152"/>
      <c r="S93" s="142" t="s">
        <v>155</v>
      </c>
      <c r="T93" s="153" t="s">
        <v>156</v>
      </c>
    </row>
    <row r="94" s="26" customFormat="1" ht="21" customHeight="1" spans="1:20">
      <c r="A94" s="77" t="s">
        <v>34</v>
      </c>
      <c r="B94" s="78"/>
      <c r="C94" s="78"/>
      <c r="D94" s="80"/>
      <c r="E94" s="80"/>
      <c r="F94" s="87"/>
      <c r="G94" s="43"/>
      <c r="H94" s="44"/>
      <c r="I94" s="43"/>
      <c r="J94" s="44"/>
      <c r="K94" s="44"/>
      <c r="L94" s="70"/>
      <c r="M94" s="43"/>
      <c r="N94" s="76"/>
      <c r="O94" s="76"/>
      <c r="P94" s="76"/>
      <c r="Q94" s="76"/>
      <c r="R94" s="76"/>
      <c r="S94" s="60"/>
      <c r="T94" s="60"/>
    </row>
    <row r="95" s="24" customFormat="1" ht="24.95" customHeight="1" spans="1:20">
      <c r="A95" s="61" t="s">
        <v>163</v>
      </c>
      <c r="B95" s="62"/>
      <c r="C95" s="63"/>
      <c r="D95" s="64"/>
      <c r="E95" s="64"/>
      <c r="F95" s="64"/>
      <c r="G95" s="57">
        <f t="shared" ref="G95:K95" si="8">SUM(G97,G100)</f>
        <v>42316.46</v>
      </c>
      <c r="H95" s="128">
        <f t="shared" si="8"/>
        <v>40657.4</v>
      </c>
      <c r="I95" s="57">
        <f t="shared" si="8"/>
        <v>3196.5</v>
      </c>
      <c r="J95" s="128">
        <f t="shared" si="8"/>
        <v>2447.4</v>
      </c>
      <c r="K95" s="128">
        <f t="shared" si="8"/>
        <v>179.1</v>
      </c>
      <c r="L95" s="65"/>
      <c r="M95" s="48"/>
      <c r="N95" s="53"/>
      <c r="O95" s="53"/>
      <c r="P95" s="53"/>
      <c r="Q95" s="53"/>
      <c r="R95" s="53"/>
      <c r="S95" s="60"/>
      <c r="T95" s="60"/>
    </row>
    <row r="96" s="25" customFormat="1" ht="18.75" customHeight="1" spans="1:20">
      <c r="A96" s="66" t="s">
        <v>21</v>
      </c>
      <c r="B96" s="67"/>
      <c r="C96" s="67"/>
      <c r="D96" s="68"/>
      <c r="E96" s="68"/>
      <c r="F96" s="68"/>
      <c r="G96" s="50"/>
      <c r="H96" s="69"/>
      <c r="I96" s="50"/>
      <c r="J96" s="69"/>
      <c r="K96" s="69"/>
      <c r="L96" s="70"/>
      <c r="M96" s="43"/>
      <c r="N96" s="60"/>
      <c r="O96" s="60"/>
      <c r="P96" s="60"/>
      <c r="Q96" s="60"/>
      <c r="R96" s="60"/>
      <c r="S96" s="60"/>
      <c r="T96" s="60"/>
    </row>
    <row r="97" s="25" customFormat="1" ht="18" customHeight="1" spans="1:20">
      <c r="A97" s="77" t="s">
        <v>32</v>
      </c>
      <c r="B97" s="78"/>
      <c r="C97" s="79"/>
      <c r="D97" s="80"/>
      <c r="E97" s="80"/>
      <c r="F97" s="80"/>
      <c r="G97" s="76">
        <f>SUM(G98:G99)</f>
        <v>39220</v>
      </c>
      <c r="H97" s="81">
        <f>SUM(H98:H99)</f>
        <v>38310</v>
      </c>
      <c r="I97" s="76">
        <f>SUM(I98:I99)</f>
        <v>100</v>
      </c>
      <c r="J97" s="81">
        <f>SUM(J98:J99)</f>
        <v>100</v>
      </c>
      <c r="K97" s="81">
        <f>SUM(K98:K99)</f>
        <v>0</v>
      </c>
      <c r="L97" s="43"/>
      <c r="M97" s="43"/>
      <c r="N97" s="60"/>
      <c r="O97" s="60"/>
      <c r="P97" s="60"/>
      <c r="Q97" s="60"/>
      <c r="R97" s="60"/>
      <c r="S97" s="76"/>
      <c r="T97" s="76"/>
    </row>
    <row r="98" ht="24" customHeight="1" spans="1:20">
      <c r="A98" s="43">
        <v>1</v>
      </c>
      <c r="B98" s="72" t="s">
        <v>164</v>
      </c>
      <c r="C98" s="74" t="s">
        <v>165</v>
      </c>
      <c r="D98" s="43" t="s">
        <v>29</v>
      </c>
      <c r="E98" s="43">
        <v>2018</v>
      </c>
      <c r="F98" s="43">
        <v>2024</v>
      </c>
      <c r="G98" s="93">
        <v>8000</v>
      </c>
      <c r="H98" s="44">
        <v>7090</v>
      </c>
      <c r="I98" s="43"/>
      <c r="J98" s="44">
        <v>0</v>
      </c>
      <c r="K98" s="94">
        <v>0</v>
      </c>
      <c r="L98" s="43" t="s">
        <v>25</v>
      </c>
      <c r="M98" s="43" t="s">
        <v>166</v>
      </c>
      <c r="N98" s="49"/>
      <c r="O98" s="49"/>
      <c r="P98" s="49"/>
      <c r="Q98" s="49"/>
      <c r="R98" s="49"/>
      <c r="S98" s="53"/>
      <c r="T98" s="53"/>
    </row>
    <row r="99" ht="24" customHeight="1" spans="1:20">
      <c r="A99" s="43">
        <v>2</v>
      </c>
      <c r="B99" s="72" t="s">
        <v>167</v>
      </c>
      <c r="C99" s="74" t="s">
        <v>168</v>
      </c>
      <c r="D99" s="43" t="s">
        <v>38</v>
      </c>
      <c r="E99" s="43">
        <v>2020</v>
      </c>
      <c r="F99" s="43">
        <v>2026</v>
      </c>
      <c r="G99" s="93">
        <v>31220</v>
      </c>
      <c r="H99" s="44">
        <v>31220</v>
      </c>
      <c r="I99" s="43">
        <v>100</v>
      </c>
      <c r="J99" s="44">
        <v>100</v>
      </c>
      <c r="K99" s="94">
        <v>0</v>
      </c>
      <c r="L99" s="43" t="s">
        <v>169</v>
      </c>
      <c r="M99" s="43" t="s">
        <v>169</v>
      </c>
      <c r="N99" s="60"/>
      <c r="O99" s="60"/>
      <c r="P99" s="60"/>
      <c r="Q99" s="60"/>
      <c r="R99" s="60"/>
      <c r="S99" s="60"/>
      <c r="T99" s="60"/>
    </row>
    <row r="100" s="25" customFormat="1" ht="20.25" customHeight="1" spans="1:20">
      <c r="A100" s="82" t="s">
        <v>33</v>
      </c>
      <c r="B100" s="83"/>
      <c r="C100" s="83"/>
      <c r="D100" s="84"/>
      <c r="E100" s="84"/>
      <c r="F100" s="84"/>
      <c r="G100" s="76">
        <f t="shared" ref="G100:K100" si="9">SUM(G101:G105)</f>
        <v>3096.46</v>
      </c>
      <c r="H100" s="124">
        <f t="shared" si="9"/>
        <v>2347.4</v>
      </c>
      <c r="I100" s="76">
        <f t="shared" si="9"/>
        <v>3096.5</v>
      </c>
      <c r="J100" s="124">
        <f t="shared" si="9"/>
        <v>2347.4</v>
      </c>
      <c r="K100" s="124">
        <f t="shared" si="9"/>
        <v>179.1</v>
      </c>
      <c r="L100" s="70"/>
      <c r="M100" s="43"/>
      <c r="N100" s="60"/>
      <c r="O100" s="60"/>
      <c r="P100" s="60"/>
      <c r="Q100" s="60"/>
      <c r="R100" s="60"/>
      <c r="S100" s="53"/>
      <c r="T100" s="53"/>
    </row>
    <row r="101" s="25" customFormat="1" ht="20.25" customHeight="1" spans="1:20">
      <c r="A101" s="75">
        <v>1</v>
      </c>
      <c r="B101" s="75" t="s">
        <v>170</v>
      </c>
      <c r="C101" s="83" t="s">
        <v>171</v>
      </c>
      <c r="D101" s="84" t="s">
        <v>38</v>
      </c>
      <c r="E101" s="84">
        <v>2022</v>
      </c>
      <c r="F101" s="84">
        <v>2024</v>
      </c>
      <c r="G101" s="85">
        <v>1647.01</v>
      </c>
      <c r="H101" s="86">
        <v>1647</v>
      </c>
      <c r="I101" s="85">
        <v>1647</v>
      </c>
      <c r="J101" s="86">
        <v>1647</v>
      </c>
      <c r="K101" s="86">
        <v>0</v>
      </c>
      <c r="L101" s="43" t="s">
        <v>169</v>
      </c>
      <c r="M101" s="43" t="s">
        <v>169</v>
      </c>
      <c r="N101" s="60"/>
      <c r="O101" s="60"/>
      <c r="P101" s="60"/>
      <c r="Q101" s="60"/>
      <c r="R101" s="60"/>
      <c r="S101" s="53"/>
      <c r="T101" s="53"/>
    </row>
    <row r="102" s="25" customFormat="1" ht="20.25" customHeight="1" spans="1:20">
      <c r="A102" s="75">
        <v>2</v>
      </c>
      <c r="B102" s="75" t="s">
        <v>172</v>
      </c>
      <c r="C102" s="83" t="s">
        <v>173</v>
      </c>
      <c r="D102" s="84" t="s">
        <v>38</v>
      </c>
      <c r="E102" s="84">
        <v>2023</v>
      </c>
      <c r="F102" s="84">
        <v>2024</v>
      </c>
      <c r="G102" s="85">
        <v>379.45</v>
      </c>
      <c r="H102" s="86">
        <v>379.5</v>
      </c>
      <c r="I102" s="85">
        <v>379.5</v>
      </c>
      <c r="J102" s="86">
        <v>379.5</v>
      </c>
      <c r="K102" s="86">
        <v>0</v>
      </c>
      <c r="L102" s="43" t="s">
        <v>169</v>
      </c>
      <c r="M102" s="43" t="s">
        <v>169</v>
      </c>
      <c r="N102" s="60"/>
      <c r="O102" s="60"/>
      <c r="P102" s="60"/>
      <c r="Q102" s="60"/>
      <c r="R102" s="60"/>
      <c r="S102" s="53"/>
      <c r="T102" s="53"/>
    </row>
    <row r="103" s="25" customFormat="1" ht="20.25" customHeight="1" spans="1:20">
      <c r="A103" s="77">
        <v>3</v>
      </c>
      <c r="B103" s="137" t="s">
        <v>174</v>
      </c>
      <c r="C103" s="75" t="s">
        <v>175</v>
      </c>
      <c r="D103" s="76" t="s">
        <v>38</v>
      </c>
      <c r="E103" s="76">
        <v>2026</v>
      </c>
      <c r="F103" s="76">
        <v>2026</v>
      </c>
      <c r="G103" s="43">
        <v>350</v>
      </c>
      <c r="H103" s="100">
        <v>5</v>
      </c>
      <c r="I103" s="43">
        <v>350</v>
      </c>
      <c r="J103" s="100">
        <v>5</v>
      </c>
      <c r="K103" s="100">
        <v>0</v>
      </c>
      <c r="L103" s="74" t="s">
        <v>67</v>
      </c>
      <c r="M103" s="88" t="s">
        <v>176</v>
      </c>
      <c r="N103" s="89"/>
      <c r="O103" s="89"/>
      <c r="P103" s="89"/>
      <c r="Q103" s="89"/>
      <c r="R103" s="90"/>
      <c r="S103" s="53"/>
      <c r="T103" s="53"/>
    </row>
    <row r="104" s="25" customFormat="1" ht="20.25" customHeight="1" spans="1:20">
      <c r="A104" s="77">
        <v>4</v>
      </c>
      <c r="B104" s="137" t="s">
        <v>177</v>
      </c>
      <c r="C104" s="75" t="s">
        <v>178</v>
      </c>
      <c r="D104" s="76" t="s">
        <v>38</v>
      </c>
      <c r="E104" s="76">
        <v>2026</v>
      </c>
      <c r="F104" s="76">
        <v>2026</v>
      </c>
      <c r="G104" s="43">
        <v>320</v>
      </c>
      <c r="H104" s="100">
        <v>275.9</v>
      </c>
      <c r="I104" s="43">
        <v>320</v>
      </c>
      <c r="J104" s="100">
        <v>275.9</v>
      </c>
      <c r="K104" s="100">
        <v>179.1</v>
      </c>
      <c r="L104" s="74" t="s">
        <v>67</v>
      </c>
      <c r="M104" s="96" t="s">
        <v>179</v>
      </c>
      <c r="N104" s="97"/>
      <c r="O104" s="97"/>
      <c r="P104" s="97"/>
      <c r="Q104" s="97"/>
      <c r="R104" s="98"/>
      <c r="S104" s="53"/>
      <c r="T104" s="53"/>
    </row>
    <row r="105" s="25" customFormat="1" ht="20.25" customHeight="1" spans="1:20">
      <c r="A105" s="77">
        <v>5</v>
      </c>
      <c r="B105" s="137" t="s">
        <v>180</v>
      </c>
      <c r="C105" s="75" t="s">
        <v>181</v>
      </c>
      <c r="D105" s="76" t="s">
        <v>38</v>
      </c>
      <c r="E105" s="76">
        <v>2026</v>
      </c>
      <c r="F105" s="76">
        <v>2026</v>
      </c>
      <c r="G105" s="43">
        <v>400</v>
      </c>
      <c r="H105" s="100">
        <v>40</v>
      </c>
      <c r="I105" s="43">
        <v>400</v>
      </c>
      <c r="J105" s="100">
        <v>40</v>
      </c>
      <c r="K105" s="100">
        <v>0</v>
      </c>
      <c r="L105" s="74" t="s">
        <v>67</v>
      </c>
      <c r="M105" s="88" t="s">
        <v>182</v>
      </c>
      <c r="N105" s="89"/>
      <c r="O105" s="89"/>
      <c r="P105" s="89"/>
      <c r="Q105" s="89"/>
      <c r="R105" s="90"/>
      <c r="S105" s="53"/>
      <c r="T105" s="53"/>
    </row>
    <row r="106" s="26" customFormat="1" ht="21" customHeight="1" spans="1:20">
      <c r="A106" s="77" t="s">
        <v>34</v>
      </c>
      <c r="B106" s="78"/>
      <c r="C106" s="78"/>
      <c r="D106" s="80"/>
      <c r="E106" s="80"/>
      <c r="F106" s="87"/>
      <c r="G106" s="43"/>
      <c r="H106" s="44"/>
      <c r="I106" s="43"/>
      <c r="J106" s="44"/>
      <c r="K106" s="44"/>
      <c r="L106" s="70"/>
      <c r="M106" s="43"/>
      <c r="N106" s="76"/>
      <c r="O106" s="76"/>
      <c r="P106" s="76"/>
      <c r="Q106" s="76"/>
      <c r="R106" s="76"/>
      <c r="S106" s="53"/>
      <c r="T106" s="53"/>
    </row>
    <row r="107" s="24" customFormat="1" ht="24.95" customHeight="1" spans="1:20">
      <c r="A107" s="61" t="s">
        <v>183</v>
      </c>
      <c r="B107" s="62"/>
      <c r="C107" s="63"/>
      <c r="D107" s="64"/>
      <c r="E107" s="64"/>
      <c r="F107" s="64"/>
      <c r="G107" s="57">
        <f>SUM(G108,G110,G111,G112)</f>
        <v>1200</v>
      </c>
      <c r="H107" s="58">
        <f>SUM(H108,H110,H111,H112)</f>
        <v>920</v>
      </c>
      <c r="I107" s="57">
        <f>SUM(I108,I110,I111,I112)</f>
        <v>370</v>
      </c>
      <c r="J107" s="58">
        <f>SUM(J108,J110,J111,J112)</f>
        <v>370</v>
      </c>
      <c r="K107" s="58">
        <f>SUM(K108,K110,K111,K112)</f>
        <v>0</v>
      </c>
      <c r="L107" s="65"/>
      <c r="M107" s="48"/>
      <c r="N107" s="53"/>
      <c r="O107" s="53"/>
      <c r="P107" s="53"/>
      <c r="Q107" s="53"/>
      <c r="R107" s="53"/>
      <c r="S107" s="60"/>
      <c r="T107" s="60"/>
    </row>
    <row r="108" s="25" customFormat="1" ht="18.75" customHeight="1" spans="1:20">
      <c r="A108" s="66" t="s">
        <v>21</v>
      </c>
      <c r="B108" s="67"/>
      <c r="C108" s="67"/>
      <c r="D108" s="68"/>
      <c r="E108" s="68"/>
      <c r="F108" s="68"/>
      <c r="G108" s="50">
        <f>SUM(G109:G109)</f>
        <v>1200</v>
      </c>
      <c r="H108" s="69">
        <f>SUM(H109:H109)</f>
        <v>920</v>
      </c>
      <c r="I108" s="50">
        <f>SUM(I109:I109)</f>
        <v>370</v>
      </c>
      <c r="J108" s="69">
        <f>SUM(J109:J109)</f>
        <v>370</v>
      </c>
      <c r="K108" s="69">
        <f>SUM(K109:K109)</f>
        <v>0</v>
      </c>
      <c r="L108" s="70"/>
      <c r="M108" s="43"/>
      <c r="N108" s="60"/>
      <c r="O108" s="60"/>
      <c r="P108" s="60"/>
      <c r="Q108" s="60"/>
      <c r="R108" s="60"/>
      <c r="S108" s="76"/>
      <c r="T108" s="76"/>
    </row>
    <row r="109" s="25" customFormat="1" ht="25.5" spans="1:20">
      <c r="A109" s="71">
        <v>1</v>
      </c>
      <c r="B109" s="72" t="s">
        <v>184</v>
      </c>
      <c r="C109" s="50" t="s">
        <v>185</v>
      </c>
      <c r="D109" s="84" t="s">
        <v>38</v>
      </c>
      <c r="E109" s="43">
        <v>2024.3</v>
      </c>
      <c r="F109" s="43">
        <v>2026</v>
      </c>
      <c r="G109" s="43">
        <v>1200</v>
      </c>
      <c r="H109" s="44">
        <v>920</v>
      </c>
      <c r="I109" s="43">
        <v>370</v>
      </c>
      <c r="J109" s="44">
        <v>370</v>
      </c>
      <c r="K109" s="94">
        <v>0</v>
      </c>
      <c r="L109" s="43" t="s">
        <v>39</v>
      </c>
      <c r="M109" s="43" t="s">
        <v>39</v>
      </c>
      <c r="N109" s="60"/>
      <c r="O109" s="60"/>
      <c r="P109" s="60"/>
      <c r="Q109" s="60"/>
      <c r="R109" s="60"/>
      <c r="S109" s="43" t="s">
        <v>186</v>
      </c>
      <c r="T109" s="76"/>
    </row>
    <row r="110" s="25" customFormat="1" ht="18" customHeight="1" spans="1:20">
      <c r="A110" s="77" t="s">
        <v>32</v>
      </c>
      <c r="B110" s="78"/>
      <c r="C110" s="79"/>
      <c r="D110" s="80"/>
      <c r="E110" s="80"/>
      <c r="F110" s="80"/>
      <c r="G110" s="76"/>
      <c r="H110" s="81"/>
      <c r="I110" s="76"/>
      <c r="J110" s="81"/>
      <c r="K110" s="81"/>
      <c r="L110" s="43"/>
      <c r="M110" s="43"/>
      <c r="N110" s="60"/>
      <c r="O110" s="60"/>
      <c r="P110" s="60"/>
      <c r="Q110" s="60"/>
      <c r="R110" s="60"/>
      <c r="S110" s="76"/>
      <c r="T110" s="76"/>
    </row>
    <row r="111" s="25" customFormat="1" ht="20.25" customHeight="1" spans="1:20">
      <c r="A111" s="82" t="s">
        <v>33</v>
      </c>
      <c r="B111" s="83"/>
      <c r="C111" s="83"/>
      <c r="D111" s="84"/>
      <c r="E111" s="84"/>
      <c r="F111" s="84"/>
      <c r="G111" s="85"/>
      <c r="H111" s="86"/>
      <c r="I111" s="85"/>
      <c r="J111" s="86"/>
      <c r="K111" s="86"/>
      <c r="L111" s="70"/>
      <c r="M111" s="43"/>
      <c r="N111" s="60"/>
      <c r="O111" s="60"/>
      <c r="P111" s="60"/>
      <c r="Q111" s="60"/>
      <c r="R111" s="60"/>
      <c r="S111" s="60"/>
      <c r="T111" s="60"/>
    </row>
    <row r="112" s="26" customFormat="1" ht="21" customHeight="1" spans="1:20">
      <c r="A112" s="77" t="s">
        <v>34</v>
      </c>
      <c r="B112" s="78"/>
      <c r="C112" s="78"/>
      <c r="D112" s="80"/>
      <c r="E112" s="80"/>
      <c r="F112" s="87"/>
      <c r="G112" s="43"/>
      <c r="H112" s="44"/>
      <c r="I112" s="43"/>
      <c r="J112" s="44"/>
      <c r="K112" s="44"/>
      <c r="L112" s="70"/>
      <c r="M112" s="43"/>
      <c r="N112" s="76"/>
      <c r="O112" s="76"/>
      <c r="P112" s="76"/>
      <c r="Q112" s="76"/>
      <c r="R112" s="76"/>
      <c r="S112" s="60"/>
      <c r="T112" s="60"/>
    </row>
    <row r="113" s="24" customFormat="1" ht="24.95" customHeight="1" spans="1:20">
      <c r="A113" s="61" t="s">
        <v>187</v>
      </c>
      <c r="B113" s="62"/>
      <c r="C113" s="63"/>
      <c r="D113" s="64"/>
      <c r="E113" s="64"/>
      <c r="F113" s="64"/>
      <c r="G113" s="57">
        <f>SUM(G114,G115,G117,G118)</f>
        <v>6025.91</v>
      </c>
      <c r="H113" s="58">
        <f>SUM(H114,H115,H117,H118)</f>
        <v>6021.5</v>
      </c>
      <c r="I113" s="57">
        <f>SUM(I114,I115,I117,I118)</f>
        <v>0</v>
      </c>
      <c r="J113" s="58">
        <f>SUM(J114,J115,J117,J118)</f>
        <v>0</v>
      </c>
      <c r="K113" s="58">
        <f>SUM(K114,K115,K117,K118)</f>
        <v>0</v>
      </c>
      <c r="L113" s="65"/>
      <c r="M113" s="48"/>
      <c r="N113" s="53"/>
      <c r="O113" s="53"/>
      <c r="P113" s="53"/>
      <c r="Q113" s="53"/>
      <c r="R113" s="53"/>
      <c r="S113" s="60"/>
      <c r="T113" s="60"/>
    </row>
    <row r="114" s="25" customFormat="1" ht="18.75" customHeight="1" spans="1:20">
      <c r="A114" s="66" t="s">
        <v>21</v>
      </c>
      <c r="B114" s="67"/>
      <c r="C114" s="67"/>
      <c r="D114" s="68"/>
      <c r="E114" s="68"/>
      <c r="F114" s="68"/>
      <c r="G114" s="76"/>
      <c r="H114" s="81"/>
      <c r="I114" s="76"/>
      <c r="J114" s="81"/>
      <c r="K114" s="81"/>
      <c r="L114" s="70"/>
      <c r="M114" s="43"/>
      <c r="N114" s="60"/>
      <c r="O114" s="60"/>
      <c r="P114" s="60"/>
      <c r="Q114" s="60"/>
      <c r="R114" s="60"/>
      <c r="S114" s="60"/>
      <c r="T114" s="60"/>
    </row>
    <row r="115" s="25" customFormat="1" ht="18" customHeight="1" spans="1:20">
      <c r="A115" s="77" t="s">
        <v>32</v>
      </c>
      <c r="B115" s="78"/>
      <c r="C115" s="79"/>
      <c r="D115" s="80"/>
      <c r="E115" s="80"/>
      <c r="F115" s="80"/>
      <c r="G115" s="76">
        <f>SUM(G116:G116)</f>
        <v>6025.91</v>
      </c>
      <c r="H115" s="81">
        <f>SUM(H116:H116)</f>
        <v>6021.5</v>
      </c>
      <c r="I115" s="76">
        <f>SUM(I116:I116)</f>
        <v>0</v>
      </c>
      <c r="J115" s="81">
        <f>SUM(J116:J116)</f>
        <v>0</v>
      </c>
      <c r="K115" s="81">
        <f>SUM(K116:K116)</f>
        <v>0</v>
      </c>
      <c r="L115" s="43"/>
      <c r="M115" s="43"/>
      <c r="N115" s="60"/>
      <c r="O115" s="60"/>
      <c r="P115" s="60"/>
      <c r="Q115" s="60"/>
      <c r="R115" s="60"/>
      <c r="S115" s="76"/>
      <c r="T115" s="76"/>
    </row>
    <row r="116" ht="19" customHeight="1" spans="1:20">
      <c r="A116" s="43">
        <v>1</v>
      </c>
      <c r="B116" s="72" t="s">
        <v>188</v>
      </c>
      <c r="C116" s="74" t="s">
        <v>189</v>
      </c>
      <c r="D116" s="43" t="s">
        <v>29</v>
      </c>
      <c r="E116" s="43">
        <v>2019</v>
      </c>
      <c r="F116" s="88">
        <v>2026</v>
      </c>
      <c r="G116" s="93">
        <v>6025.91</v>
      </c>
      <c r="H116" s="44">
        <v>6021.5</v>
      </c>
      <c r="I116" s="43">
        <v>0</v>
      </c>
      <c r="J116" s="44">
        <v>0</v>
      </c>
      <c r="K116" s="44">
        <v>0</v>
      </c>
      <c r="L116" s="43" t="s">
        <v>169</v>
      </c>
      <c r="M116" s="43" t="s">
        <v>190</v>
      </c>
      <c r="N116" s="49"/>
      <c r="O116" s="49"/>
      <c r="P116" s="49"/>
      <c r="Q116" s="49"/>
      <c r="R116" s="49"/>
      <c r="S116" s="125" t="s">
        <v>191</v>
      </c>
      <c r="T116" s="112" t="s">
        <v>192</v>
      </c>
    </row>
    <row r="117" s="25" customFormat="1" ht="20.25" customHeight="1" spans="1:20">
      <c r="A117" s="82" t="s">
        <v>33</v>
      </c>
      <c r="B117" s="83"/>
      <c r="C117" s="83"/>
      <c r="D117" s="84"/>
      <c r="E117" s="84"/>
      <c r="F117" s="84"/>
      <c r="G117" s="76"/>
      <c r="H117" s="81"/>
      <c r="I117" s="76"/>
      <c r="J117" s="81"/>
      <c r="K117" s="81"/>
      <c r="L117" s="70"/>
      <c r="M117" s="43"/>
      <c r="N117" s="60"/>
      <c r="O117" s="60"/>
      <c r="P117" s="60"/>
      <c r="Q117" s="60"/>
      <c r="R117" s="60"/>
      <c r="S117" s="60"/>
      <c r="T117" s="60"/>
    </row>
    <row r="118" s="26" customFormat="1" ht="21" customHeight="1" spans="1:20">
      <c r="A118" s="77" t="s">
        <v>34</v>
      </c>
      <c r="B118" s="78"/>
      <c r="C118" s="78"/>
      <c r="D118" s="80"/>
      <c r="E118" s="80"/>
      <c r="F118" s="80"/>
      <c r="G118" s="43"/>
      <c r="H118" s="44"/>
      <c r="I118" s="43"/>
      <c r="J118" s="44"/>
      <c r="K118" s="44"/>
      <c r="L118" s="70"/>
      <c r="M118" s="43"/>
      <c r="N118" s="76"/>
      <c r="O118" s="76"/>
      <c r="P118" s="76"/>
      <c r="Q118" s="76"/>
      <c r="R118" s="76"/>
      <c r="S118" s="53"/>
      <c r="T118" s="53"/>
    </row>
    <row r="119" spans="1:20">
      <c r="S119" s="25"/>
      <c r="T119" s="25"/>
    </row>
    <row r="120" ht="15.75" spans="1:20">
      <c r="H120" s="154"/>
      <c r="S120" s="26"/>
      <c r="T120" s="26"/>
    </row>
    <row r="121" spans="1:20">
      <c r="S121" s="26"/>
      <c r="T121" s="26"/>
    </row>
  </sheetData>
  <mergeCells count="207">
    <mergeCell ref="B1:R1"/>
    <mergeCell ref="H2:J2"/>
    <mergeCell ref="N3:O3"/>
    <mergeCell ref="P3:R3"/>
    <mergeCell ref="A9:F9"/>
    <mergeCell ref="L9:R9"/>
    <mergeCell ref="A10:B10"/>
    <mergeCell ref="M10:R10"/>
    <mergeCell ref="A11:C11"/>
    <mergeCell ref="M11:R11"/>
    <mergeCell ref="M12:R12"/>
    <mergeCell ref="M13:R13"/>
    <mergeCell ref="A14:B14"/>
    <mergeCell ref="M14:R14"/>
    <mergeCell ref="A15:C15"/>
    <mergeCell ref="M15:R15"/>
    <mergeCell ref="A16:C16"/>
    <mergeCell ref="D16:F16"/>
    <mergeCell ref="M16:R16"/>
    <mergeCell ref="A17:B17"/>
    <mergeCell ref="M17:R17"/>
    <mergeCell ref="A18:C18"/>
    <mergeCell ref="M18:R18"/>
    <mergeCell ref="A19:B19"/>
    <mergeCell ref="M19:R19"/>
    <mergeCell ref="A20:C20"/>
    <mergeCell ref="M20:R20"/>
    <mergeCell ref="M21:R21"/>
    <mergeCell ref="A22:C22"/>
    <mergeCell ref="D22:F22"/>
    <mergeCell ref="M22:R22"/>
    <mergeCell ref="A23:B23"/>
    <mergeCell ref="M23:R23"/>
    <mergeCell ref="A24:C24"/>
    <mergeCell ref="M24:R24"/>
    <mergeCell ref="A25:B25"/>
    <mergeCell ref="M25:R25"/>
    <mergeCell ref="M26:R26"/>
    <mergeCell ref="M27:R27"/>
    <mergeCell ref="M28:R28"/>
    <mergeCell ref="M29:R29"/>
    <mergeCell ref="A30:C30"/>
    <mergeCell ref="M30:R30"/>
    <mergeCell ref="A31:C31"/>
    <mergeCell ref="D31:F31"/>
    <mergeCell ref="M31:R31"/>
    <mergeCell ref="A32:B32"/>
    <mergeCell ref="M32:R32"/>
    <mergeCell ref="A33:C33"/>
    <mergeCell ref="M33:R33"/>
    <mergeCell ref="A34:B34"/>
    <mergeCell ref="M34:R34"/>
    <mergeCell ref="M35:R35"/>
    <mergeCell ref="S35:T35"/>
    <mergeCell ref="M36:R36"/>
    <mergeCell ref="S36:T36"/>
    <mergeCell ref="A37:C37"/>
    <mergeCell ref="M37:R37"/>
    <mergeCell ref="M38:R38"/>
    <mergeCell ref="M39:R39"/>
    <mergeCell ref="M40:R40"/>
    <mergeCell ref="A41:C41"/>
    <mergeCell ref="D41:F41"/>
    <mergeCell ref="M41:R41"/>
    <mergeCell ref="A42:B42"/>
    <mergeCell ref="M42:R42"/>
    <mergeCell ref="A43:C43"/>
    <mergeCell ref="M43:R43"/>
    <mergeCell ref="A44:B44"/>
    <mergeCell ref="M44:R44"/>
    <mergeCell ref="M45:R45"/>
    <mergeCell ref="M46:R46"/>
    <mergeCell ref="M47:R47"/>
    <mergeCell ref="M48:R48"/>
    <mergeCell ref="A49:C49"/>
    <mergeCell ref="M49:R49"/>
    <mergeCell ref="M50:R50"/>
    <mergeCell ref="A51:C51"/>
    <mergeCell ref="D51:F51"/>
    <mergeCell ref="M51:R51"/>
    <mergeCell ref="A52:B52"/>
    <mergeCell ref="M52:R52"/>
    <mergeCell ref="A53:C53"/>
    <mergeCell ref="M53:R53"/>
    <mergeCell ref="A54:B54"/>
    <mergeCell ref="M54:R54"/>
    <mergeCell ref="M55:R55"/>
    <mergeCell ref="M56:R56"/>
    <mergeCell ref="M57:R57"/>
    <mergeCell ref="A58:C58"/>
    <mergeCell ref="D58:F58"/>
    <mergeCell ref="M58:R58"/>
    <mergeCell ref="A59:C59"/>
    <mergeCell ref="D59:F59"/>
    <mergeCell ref="M59:R59"/>
    <mergeCell ref="A60:B60"/>
    <mergeCell ref="M60:R60"/>
    <mergeCell ref="A61:C61"/>
    <mergeCell ref="M61:R61"/>
    <mergeCell ref="A62:B62"/>
    <mergeCell ref="M62:R62"/>
    <mergeCell ref="M63:R63"/>
    <mergeCell ref="M64:R64"/>
    <mergeCell ref="A65:C65"/>
    <mergeCell ref="M65:R65"/>
    <mergeCell ref="A66:C66"/>
    <mergeCell ref="D66:F66"/>
    <mergeCell ref="M66:R66"/>
    <mergeCell ref="A67:B67"/>
    <mergeCell ref="M67:R67"/>
    <mergeCell ref="A68:C68"/>
    <mergeCell ref="M68:R68"/>
    <mergeCell ref="M69:R69"/>
    <mergeCell ref="A70:B70"/>
    <mergeCell ref="M70:R70"/>
    <mergeCell ref="M71:R71"/>
    <mergeCell ref="A72:C72"/>
    <mergeCell ref="M72:R72"/>
    <mergeCell ref="M73:R73"/>
    <mergeCell ref="M74:R74"/>
    <mergeCell ref="M75:R75"/>
    <mergeCell ref="M76:R76"/>
    <mergeCell ref="M77:R77"/>
    <mergeCell ref="M78:R78"/>
    <mergeCell ref="M79:R79"/>
    <mergeCell ref="A80:C80"/>
    <mergeCell ref="D80:F80"/>
    <mergeCell ref="M80:R80"/>
    <mergeCell ref="A81:B81"/>
    <mergeCell ref="M81:R81"/>
    <mergeCell ref="A82:C82"/>
    <mergeCell ref="M82:R82"/>
    <mergeCell ref="A83:B83"/>
    <mergeCell ref="M83:R83"/>
    <mergeCell ref="M84:R84"/>
    <mergeCell ref="M85:R85"/>
    <mergeCell ref="M86:R86"/>
    <mergeCell ref="A87:C87"/>
    <mergeCell ref="M87:R87"/>
    <mergeCell ref="M88:R88"/>
    <mergeCell ref="M89:R89"/>
    <mergeCell ref="M90:R90"/>
    <mergeCell ref="M91:R91"/>
    <mergeCell ref="M92:R92"/>
    <mergeCell ref="M93:R93"/>
    <mergeCell ref="A94:C94"/>
    <mergeCell ref="D94:F94"/>
    <mergeCell ref="M94:R94"/>
    <mergeCell ref="A95:B95"/>
    <mergeCell ref="M95:R95"/>
    <mergeCell ref="A96:C96"/>
    <mergeCell ref="M96:R96"/>
    <mergeCell ref="A97:B97"/>
    <mergeCell ref="M97:R97"/>
    <mergeCell ref="M98:R98"/>
    <mergeCell ref="M99:R99"/>
    <mergeCell ref="A100:C100"/>
    <mergeCell ref="M100:R100"/>
    <mergeCell ref="M101:R101"/>
    <mergeCell ref="M102:R102"/>
    <mergeCell ref="M103:R103"/>
    <mergeCell ref="M104:R104"/>
    <mergeCell ref="M105:R105"/>
    <mergeCell ref="A106:C106"/>
    <mergeCell ref="D106:F106"/>
    <mergeCell ref="M106:R106"/>
    <mergeCell ref="A107:B107"/>
    <mergeCell ref="M107:R107"/>
    <mergeCell ref="A108:C108"/>
    <mergeCell ref="M108:R108"/>
    <mergeCell ref="M109:R109"/>
    <mergeCell ref="A110:B110"/>
    <mergeCell ref="M110:R110"/>
    <mergeCell ref="A111:C111"/>
    <mergeCell ref="M111:R111"/>
    <mergeCell ref="A112:C112"/>
    <mergeCell ref="D112:F112"/>
    <mergeCell ref="M112:R112"/>
    <mergeCell ref="A113:B113"/>
    <mergeCell ref="M113:R113"/>
    <mergeCell ref="A114:C114"/>
    <mergeCell ref="M114:R114"/>
    <mergeCell ref="A115:B115"/>
    <mergeCell ref="M115:R115"/>
    <mergeCell ref="M116:R116"/>
    <mergeCell ref="A117:C117"/>
    <mergeCell ref="M117:R117"/>
    <mergeCell ref="A118:C118"/>
    <mergeCell ref="D118:F118"/>
    <mergeCell ref="M118:R118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6:L8"/>
    <mergeCell ref="S7:S8"/>
    <mergeCell ref="T7:T8"/>
    <mergeCell ref="L4:R5"/>
    <mergeCell ref="M6:R8"/>
    <mergeCell ref="S4:T6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>
    <oddFooter>&amp;C第 &amp;P 页，共 &amp;N 页</oddFooter>
  </headerFooter>
  <ignoredErrors>
    <ignoredError sqref="J87 H8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zoomScale="90" zoomScaleNormal="90" workbookViewId="0">
      <selection activeCell="E7" sqref="E7"/>
    </sheetView>
  </sheetViews>
  <sheetFormatPr defaultColWidth="9" defaultRowHeight="13.85" outlineLevelCol="4"/>
  <cols>
    <col min="1" max="1" width="17.2477876106195" customWidth="1"/>
    <col min="2" max="2" width="15.0619469026549" customWidth="1"/>
    <col min="3" max="3" width="15.5663716814159" customWidth="1"/>
    <col min="4" max="4" width="16.7522123893805" customWidth="1"/>
    <col min="5" max="5" width="21.2212389380531" customWidth="1"/>
    <col min="6" max="6" width="11.6637168141593"/>
    <col min="7" max="7" width="10.5309734513274"/>
    <col min="9" max="9" width="9.53097345132743"/>
  </cols>
  <sheetData>
    <row r="1" ht="20.25" spans="1:5">
      <c r="A1" s="1" t="s">
        <v>193</v>
      </c>
      <c r="B1" s="1"/>
      <c r="C1" s="1"/>
      <c r="D1" s="1"/>
      <c r="E1" s="1"/>
    </row>
    <row r="2" ht="15.75" spans="1:5">
      <c r="A2" s="2">
        <v>46174</v>
      </c>
      <c r="B2" s="2"/>
      <c r="C2" s="2"/>
      <c r="D2" s="2"/>
      <c r="E2" s="2"/>
    </row>
    <row r="3" ht="15.75" spans="1:5">
      <c r="A3" s="3" t="s">
        <v>194</v>
      </c>
      <c r="B3" s="3"/>
      <c r="C3" s="3"/>
      <c r="D3" s="3"/>
      <c r="E3" s="4" t="s">
        <v>195</v>
      </c>
    </row>
    <row r="4" spans="1:5">
      <c r="A4" s="5" t="s">
        <v>196</v>
      </c>
      <c r="B4" s="6" t="s">
        <v>197</v>
      </c>
      <c r="C4" s="6" t="s">
        <v>198</v>
      </c>
      <c r="D4" s="6" t="s">
        <v>199</v>
      </c>
      <c r="E4" s="6" t="s">
        <v>200</v>
      </c>
    </row>
    <row r="5" spans="1:5">
      <c r="A5" s="7"/>
      <c r="B5" s="8"/>
      <c r="C5" s="8"/>
      <c r="D5" s="8"/>
      <c r="E5" s="8"/>
    </row>
    <row r="6" spans="1:5">
      <c r="A6" s="9"/>
      <c r="B6" s="10"/>
      <c r="C6" s="10"/>
      <c r="D6" s="10"/>
      <c r="E6" s="10"/>
    </row>
    <row r="7" ht="28" customHeight="1" spans="1:5">
      <c r="A7" s="11" t="s">
        <v>201</v>
      </c>
      <c r="B7" s="12">
        <f>SUM(B8:B24)</f>
        <v>72978.85</v>
      </c>
      <c r="C7" s="13">
        <f>SUM(C8:C24)</f>
        <v>38050.4</v>
      </c>
      <c r="D7" s="14">
        <f>SUM(D8:D24)</f>
        <v>3003.1</v>
      </c>
      <c r="E7" s="15">
        <f>C7/B7*100</f>
        <v>52.138941624868</v>
      </c>
    </row>
    <row r="8" ht="20" customHeight="1" spans="1:5">
      <c r="A8" s="16" t="s">
        <v>202</v>
      </c>
      <c r="B8" s="17">
        <v>19600</v>
      </c>
      <c r="C8" s="18">
        <f>明细!J10</f>
        <v>9100</v>
      </c>
      <c r="D8" s="19">
        <f>明细!K10</f>
        <v>900</v>
      </c>
      <c r="E8" s="15">
        <f t="shared" ref="E8:E24" si="0">C8/B8*100</f>
        <v>46.4285714285714</v>
      </c>
    </row>
    <row r="9" ht="20" customHeight="1" spans="1:5">
      <c r="A9" s="16" t="s">
        <v>203</v>
      </c>
      <c r="B9" s="17"/>
      <c r="C9" s="18">
        <f>明细!J17</f>
        <v>430</v>
      </c>
      <c r="D9" s="19">
        <f>明细!K17</f>
        <v>0</v>
      </c>
      <c r="E9" s="15" t="e">
        <f t="shared" si="0"/>
        <v>#DIV/0!</v>
      </c>
    </row>
    <row r="10" ht="20" customHeight="1" spans="1:5">
      <c r="A10" s="16" t="s">
        <v>204</v>
      </c>
      <c r="B10" s="17">
        <v>2518</v>
      </c>
      <c r="C10" s="18">
        <f>明细!J23</f>
        <v>1598</v>
      </c>
      <c r="D10" s="19">
        <f>明细!K23</f>
        <v>0</v>
      </c>
      <c r="E10" s="15">
        <f t="shared" si="0"/>
        <v>63.4630659253376</v>
      </c>
    </row>
    <row r="11" ht="20" customHeight="1" spans="1:5">
      <c r="A11" s="16" t="s">
        <v>205</v>
      </c>
      <c r="B11" s="17">
        <v>7496</v>
      </c>
      <c r="C11" s="18">
        <f>明细!J32</f>
        <v>10458</v>
      </c>
      <c r="D11" s="19">
        <f>明细!K32</f>
        <v>436</v>
      </c>
      <c r="E11" s="15">
        <f t="shared" si="0"/>
        <v>139.514407684098</v>
      </c>
    </row>
    <row r="12" ht="20" customHeight="1" spans="1:5">
      <c r="A12" s="16" t="s">
        <v>206</v>
      </c>
      <c r="B12" s="17">
        <v>2013.64</v>
      </c>
      <c r="C12" s="18">
        <f>明细!J42</f>
        <v>2420</v>
      </c>
      <c r="D12" s="19">
        <f>明细!K42</f>
        <v>486.2</v>
      </c>
      <c r="E12" s="15">
        <f t="shared" si="0"/>
        <v>120.180369877436</v>
      </c>
    </row>
    <row r="13" ht="20" customHeight="1" spans="1:5">
      <c r="A13" s="16" t="s">
        <v>207</v>
      </c>
      <c r="B13" s="17">
        <v>1200</v>
      </c>
      <c r="C13" s="18"/>
      <c r="D13" s="19"/>
      <c r="E13" s="15">
        <f t="shared" si="0"/>
        <v>0</v>
      </c>
    </row>
    <row r="14" ht="20" customHeight="1" spans="1:5">
      <c r="A14" s="16" t="s">
        <v>208</v>
      </c>
      <c r="B14" s="17">
        <v>9090</v>
      </c>
      <c r="C14" s="20">
        <f>明细!J52</f>
        <v>3615.3</v>
      </c>
      <c r="D14" s="19">
        <f>明细!K52</f>
        <v>669.8</v>
      </c>
      <c r="E14" s="15">
        <f t="shared" si="0"/>
        <v>39.7722772277228</v>
      </c>
    </row>
    <row r="15" ht="20" customHeight="1" spans="1:5">
      <c r="A15" s="16" t="s">
        <v>209</v>
      </c>
      <c r="B15" s="17">
        <v>9973</v>
      </c>
      <c r="C15" s="18">
        <f>明细!J60</f>
        <v>2524</v>
      </c>
      <c r="D15" s="19">
        <f>明细!K60</f>
        <v>72</v>
      </c>
      <c r="E15" s="15">
        <f t="shared" si="0"/>
        <v>25.3083324977439</v>
      </c>
    </row>
    <row r="16" ht="20" customHeight="1" spans="1:5">
      <c r="A16" s="16" t="s">
        <v>210</v>
      </c>
      <c r="B16" s="17">
        <v>2920.21</v>
      </c>
      <c r="C16" s="18"/>
      <c r="D16" s="19"/>
      <c r="E16" s="15">
        <f t="shared" si="0"/>
        <v>0</v>
      </c>
    </row>
    <row r="17" ht="20" customHeight="1" spans="1:5">
      <c r="A17" s="16" t="s">
        <v>211</v>
      </c>
      <c r="B17" s="17">
        <v>14491</v>
      </c>
      <c r="C17" s="18">
        <f>明细!J67</f>
        <v>3777.7</v>
      </c>
      <c r="D17" s="19">
        <f>明细!K67</f>
        <v>0</v>
      </c>
      <c r="E17" s="15">
        <f t="shared" si="0"/>
        <v>26.0692843834104</v>
      </c>
    </row>
    <row r="18" ht="20" customHeight="1" spans="1:5">
      <c r="A18" s="16" t="s">
        <v>212</v>
      </c>
      <c r="B18" s="17">
        <v>2835</v>
      </c>
      <c r="C18" s="21">
        <f>明细!J81</f>
        <v>1310</v>
      </c>
      <c r="D18" s="19">
        <f>明细!K81</f>
        <v>260</v>
      </c>
      <c r="E18" s="15">
        <f t="shared" si="0"/>
        <v>46.2081128747795</v>
      </c>
    </row>
    <row r="19" ht="20" customHeight="1" spans="1:5">
      <c r="A19" s="16" t="s">
        <v>213</v>
      </c>
      <c r="B19" s="17">
        <v>208</v>
      </c>
      <c r="C19" s="18"/>
      <c r="D19" s="19"/>
      <c r="E19" s="15">
        <f t="shared" si="0"/>
        <v>0</v>
      </c>
    </row>
    <row r="20" ht="20" customHeight="1" spans="1:5">
      <c r="A20" s="16" t="s">
        <v>214</v>
      </c>
      <c r="B20" s="17"/>
      <c r="C20" s="18">
        <f>明细!J95</f>
        <v>2447.4</v>
      </c>
      <c r="D20" s="19">
        <f>明细!K95</f>
        <v>179.1</v>
      </c>
      <c r="E20" s="15" t="e">
        <f t="shared" si="0"/>
        <v>#DIV/0!</v>
      </c>
    </row>
    <row r="21" ht="20" customHeight="1" spans="1:5">
      <c r="A21" s="22" t="s">
        <v>215</v>
      </c>
      <c r="B21" s="17">
        <v>634</v>
      </c>
      <c r="C21" s="18">
        <f>明细!J107</f>
        <v>370</v>
      </c>
      <c r="D21" s="19">
        <f>明细!K107</f>
        <v>0</v>
      </c>
      <c r="E21" s="15">
        <f t="shared" si="0"/>
        <v>58.3596214511041</v>
      </c>
    </row>
    <row r="22" ht="20" customHeight="1" spans="1:5">
      <c r="A22" s="16" t="s">
        <v>216</v>
      </c>
      <c r="B22" s="17"/>
      <c r="C22" s="18"/>
      <c r="D22" s="19"/>
      <c r="E22" s="15" t="e">
        <f t="shared" si="0"/>
        <v>#DIV/0!</v>
      </c>
    </row>
    <row r="23" ht="20" customHeight="1" spans="1:5">
      <c r="A23" s="16" t="s">
        <v>217</v>
      </c>
      <c r="B23" s="17"/>
      <c r="C23" s="18"/>
      <c r="D23" s="19"/>
      <c r="E23" s="15" t="e">
        <f t="shared" si="0"/>
        <v>#DIV/0!</v>
      </c>
    </row>
    <row r="24" ht="20" customHeight="1" spans="1:5">
      <c r="A24" s="16" t="s">
        <v>187</v>
      </c>
      <c r="B24" s="17"/>
      <c r="C24" s="18">
        <f>明细!J113</f>
        <v>0</v>
      </c>
      <c r="D24" s="19">
        <f>明细!K113</f>
        <v>0</v>
      </c>
      <c r="E24" s="15" t="e">
        <f t="shared" si="0"/>
        <v>#DIV/0!</v>
      </c>
    </row>
  </sheetData>
  <mergeCells count="7">
    <mergeCell ref="A1:E1"/>
    <mergeCell ref="A2:E2"/>
    <mergeCell ref="A4:A6"/>
    <mergeCell ref="B4:B6"/>
    <mergeCell ref="C4:C6"/>
    <mergeCell ref="D4:D6"/>
    <mergeCell ref="E4:E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ia</dc:creator>
  <cp:lastModifiedBy>WPS_1749526155</cp:lastModifiedBy>
  <dcterms:created xsi:type="dcterms:W3CDTF">2015-06-05T18:19:00Z</dcterms:created>
  <dcterms:modified xsi:type="dcterms:W3CDTF">2026-06-30T06:14:50Z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95C103E6B199431DB3A79409609AF7D1_13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