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D:\文档\ChatGPT\traffic-audit\docs\能耗\"/>
    </mc:Choice>
  </mc:AlternateContent>
  <xr:revisionPtr revIDLastSave="0" documentId="13_ncr:1_{E20C5DC3-49FE-4C9D-9CF9-4178A88279E1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  <c r="C9" i="1"/>
  <c r="D9" i="1" s="1"/>
  <c r="B9" i="1"/>
  <c r="M8" i="1"/>
  <c r="L8" i="1"/>
  <c r="J8" i="1"/>
  <c r="D8" i="1"/>
  <c r="M7" i="1"/>
  <c r="L7" i="1"/>
  <c r="J7" i="1"/>
  <c r="D7" i="1"/>
  <c r="M5" i="1"/>
  <c r="L5" i="1"/>
  <c r="J5" i="1"/>
  <c r="D5" i="1"/>
  <c r="M4" i="1"/>
  <c r="L4" i="1"/>
  <c r="J4" i="1"/>
  <c r="D4" i="1"/>
  <c r="M3" i="1"/>
  <c r="L3" i="1"/>
  <c r="J3" i="1"/>
  <c r="D3" i="1"/>
</calcChain>
</file>

<file path=xl/sharedStrings.xml><?xml version="1.0" encoding="utf-8"?>
<sst xmlns="http://schemas.openxmlformats.org/spreadsheetml/2006/main" count="21" uniqueCount="21">
  <si>
    <t>燃料类型</t>
  </si>
  <si>
    <t>车辆数（辆）</t>
  </si>
  <si>
    <t>总吨位（吨）</t>
  </si>
  <si>
    <t>平均吨位（吨）</t>
  </si>
  <si>
    <t>总行程（公里）</t>
  </si>
  <si>
    <t>载货里程（公里）</t>
  </si>
  <si>
    <t>空驶里程（公里）</t>
  </si>
  <si>
    <t>货运量（吨）</t>
  </si>
  <si>
    <t>货物周转量（吨公里）</t>
  </si>
  <si>
    <t>平均运距（公里）</t>
  </si>
  <si>
    <t>燃料消耗量
(升/千克/立方米/千瓦时)</t>
  </si>
  <si>
    <t>百公里单耗
升（千克/立方米/千瓦时/等）/百公里）</t>
  </si>
  <si>
    <t>周转量单耗（千克标准煤/百吨公里）</t>
  </si>
  <si>
    <t>柴油车</t>
  </si>
  <si>
    <t>汽油车</t>
  </si>
  <si>
    <t>液化天然气车</t>
  </si>
  <si>
    <t>压缩天然气车</t>
  </si>
  <si>
    <t>纯电动车</t>
  </si>
  <si>
    <t>燃料电池车</t>
  </si>
  <si>
    <t>合计</t>
  </si>
  <si>
    <t>2026年第二季度能耗汇总情况表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</si>
</sst>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0_ "/>
    <numFmt numFmtId="178" formatCode="0.00_ "/>
  </numFmts>
  <fonts count="8" x14ac:knownFonts="1">
    <font>
      <sz val="11"/>
      <color theme="1"/>
      <name val="宋体"/>
      <charset val="134"/>
      <scheme val="minor"/>
    </font>
    <font>
      <sz val="18"/>
      <color indexed="8"/>
      <name val="黑体"/>
      <family val="3"/>
      <charset val="134"/>
    </font>
    <font>
      <sz val="9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  <font>
      <sz val="12"/>
      <color indexed="8"/>
      <name val="宋体"/>
      <family val="3"/>
      <charset val="134"/>
      <scheme val="minor"/>
    </font>
    <font>
      <sz val="12"/>
      <color indexed="8"/>
      <name val="宋体"/>
      <family val="3"/>
      <charset val="134"/>
    </font>
    <font>
      <b/>
      <sz val="11"/>
      <color rgb="FFFF0000"/>
      <name val="宋体"/>
      <family val="3"/>
      <charset val="134"/>
      <scheme val="minor"/>
    </font>
    <font>
      <sz val="18"/>
      <color indexed="8"/>
      <name val="黑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177" fontId="4" fillId="0" borderId="1" xfId="0" applyNumberFormat="1" applyFont="1" applyBorder="1" applyAlignment="1">
      <alignment horizontal="center" vertical="center"/>
    </xf>
    <xf numFmtId="178" fontId="4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7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"/>
  <sheetViews>
    <sheetView tabSelected="1" workbookViewId="0">
      <selection activeCell="F12" sqref="F12"/>
    </sheetView>
  </sheetViews>
  <sheetFormatPr defaultColWidth="9" defaultRowHeight="14.4" x14ac:dyDescent="0.25"/>
  <cols>
    <col min="1" max="1" width="15.33203125" bestFit="1" customWidth="1"/>
    <col min="2" max="2" width="10.33203125" customWidth="1"/>
    <col min="3" max="3" width="10.88671875" customWidth="1"/>
    <col min="4" max="4" width="10.109375" customWidth="1"/>
    <col min="5" max="5" width="10.44140625" customWidth="1"/>
    <col min="6" max="8" width="10.44140625" bestFit="1" customWidth="1"/>
    <col min="9" max="9" width="12.88671875" bestFit="1" customWidth="1"/>
    <col min="11" max="11" width="13.109375" customWidth="1"/>
    <col min="12" max="12" width="13.33203125" customWidth="1"/>
    <col min="13" max="13" width="12.88671875" customWidth="1"/>
  </cols>
  <sheetData>
    <row r="1" spans="1:13" ht="50.4" customHeight="1" x14ac:dyDescent="0.25">
      <c r="A1" s="11" t="s">
        <v>20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3"/>
    </row>
    <row r="2" spans="1:13" ht="76.8" customHeight="1" x14ac:dyDescent="0.25">
      <c r="A2" s="1" t="s">
        <v>0</v>
      </c>
      <c r="B2" s="1" t="s">
        <v>1</v>
      </c>
      <c r="C2" s="2" t="s">
        <v>2</v>
      </c>
      <c r="D2" s="2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2" t="s">
        <v>11</v>
      </c>
      <c r="M2" s="2" t="s">
        <v>12</v>
      </c>
    </row>
    <row r="3" spans="1:13" ht="36" customHeight="1" x14ac:dyDescent="0.25">
      <c r="A3" s="4" t="s">
        <v>13</v>
      </c>
      <c r="B3" s="4">
        <v>1141</v>
      </c>
      <c r="C3" s="4">
        <v>31875.8</v>
      </c>
      <c r="D3" s="5">
        <f t="shared" ref="D3:D9" si="0">C3/B3</f>
        <v>27.93672217353199</v>
      </c>
      <c r="E3" s="6">
        <v>9040463</v>
      </c>
      <c r="F3" s="6">
        <v>6514626</v>
      </c>
      <c r="G3" s="6">
        <v>2525837</v>
      </c>
      <c r="H3" s="6">
        <v>1014462</v>
      </c>
      <c r="I3" s="6">
        <v>160613459</v>
      </c>
      <c r="J3" s="5">
        <f t="shared" ref="J3:J9" si="1">I3/H3</f>
        <v>158.32378048660274</v>
      </c>
      <c r="K3" s="6">
        <v>2874369</v>
      </c>
      <c r="L3" s="7">
        <f t="shared" ref="L3:L7" si="2">K3/E3*100</f>
        <v>31.794488844210743</v>
      </c>
      <c r="M3" s="8">
        <f>K3/I3*100*0.86*1.4571</f>
        <v>2.2425823231376896</v>
      </c>
    </row>
    <row r="4" spans="1:13" ht="36" customHeight="1" x14ac:dyDescent="0.25">
      <c r="A4" s="4" t="s">
        <v>14</v>
      </c>
      <c r="B4" s="4">
        <v>1</v>
      </c>
      <c r="C4" s="4">
        <v>1.5</v>
      </c>
      <c r="D4" s="5">
        <f t="shared" si="0"/>
        <v>1.5</v>
      </c>
      <c r="E4" s="4">
        <v>2575</v>
      </c>
      <c r="F4" s="4">
        <v>1275</v>
      </c>
      <c r="G4" s="4">
        <v>1300</v>
      </c>
      <c r="H4" s="4">
        <v>123</v>
      </c>
      <c r="I4" s="4">
        <v>1915</v>
      </c>
      <c r="J4" s="5">
        <f t="shared" si="1"/>
        <v>15.56910569105691</v>
      </c>
      <c r="K4" s="4">
        <v>309</v>
      </c>
      <c r="L4" s="7">
        <f t="shared" si="2"/>
        <v>12</v>
      </c>
      <c r="M4" s="8">
        <f>K4/I4*100*0.73*1.4714</f>
        <v>17.331785796344647</v>
      </c>
    </row>
    <row r="5" spans="1:13" ht="36" customHeight="1" x14ac:dyDescent="0.25">
      <c r="A5" s="4" t="s">
        <v>15</v>
      </c>
      <c r="B5" s="4">
        <v>66</v>
      </c>
      <c r="C5" s="4">
        <v>2364.1999999999998</v>
      </c>
      <c r="D5" s="5">
        <f t="shared" si="0"/>
        <v>35.82121212121212</v>
      </c>
      <c r="E5" s="4">
        <v>750362</v>
      </c>
      <c r="F5" s="4">
        <v>551692</v>
      </c>
      <c r="G5" s="4">
        <v>198670</v>
      </c>
      <c r="H5" s="4">
        <v>43275</v>
      </c>
      <c r="I5" s="4">
        <v>15760408</v>
      </c>
      <c r="J5" s="5">
        <f t="shared" si="1"/>
        <v>364.19198151357597</v>
      </c>
      <c r="K5" s="4">
        <v>243631</v>
      </c>
      <c r="L5" s="7">
        <f t="shared" si="2"/>
        <v>32.468461889061544</v>
      </c>
      <c r="M5" s="8">
        <f>K5/I5*100*1.7572</f>
        <v>2.7163534928791186</v>
      </c>
    </row>
    <row r="6" spans="1:13" ht="36" customHeight="1" x14ac:dyDescent="0.25">
      <c r="A6" s="4" t="s">
        <v>16</v>
      </c>
      <c r="B6" s="4"/>
      <c r="C6" s="4"/>
      <c r="D6" s="5"/>
      <c r="E6" s="4"/>
      <c r="F6" s="4"/>
      <c r="G6" s="4"/>
      <c r="H6" s="4"/>
      <c r="I6" s="4"/>
      <c r="J6" s="5"/>
      <c r="K6" s="4"/>
      <c r="L6" s="7"/>
      <c r="M6" s="8"/>
    </row>
    <row r="7" spans="1:13" ht="36" customHeight="1" x14ac:dyDescent="0.25">
      <c r="A7" s="4" t="s">
        <v>17</v>
      </c>
      <c r="B7" s="4">
        <v>74</v>
      </c>
      <c r="C7" s="4">
        <v>2367.6</v>
      </c>
      <c r="D7" s="5">
        <f t="shared" si="0"/>
        <v>31.994594594594595</v>
      </c>
      <c r="E7" s="4">
        <v>652199</v>
      </c>
      <c r="F7" s="4">
        <v>411658</v>
      </c>
      <c r="G7" s="4">
        <v>240541</v>
      </c>
      <c r="H7" s="4">
        <v>195208</v>
      </c>
      <c r="I7" s="4">
        <v>13807714</v>
      </c>
      <c r="J7" s="5">
        <f t="shared" si="1"/>
        <v>70.733340846686616</v>
      </c>
      <c r="K7" s="4">
        <v>846684</v>
      </c>
      <c r="L7" s="7">
        <f t="shared" si="2"/>
        <v>129.81988626170846</v>
      </c>
      <c r="M7" s="8">
        <f>K7/I7*100*0.1229</f>
        <v>0.75361832958011732</v>
      </c>
    </row>
    <row r="8" spans="1:13" ht="36" customHeight="1" x14ac:dyDescent="0.25">
      <c r="A8" s="4" t="s">
        <v>18</v>
      </c>
      <c r="B8" s="4">
        <v>2</v>
      </c>
      <c r="C8" s="4">
        <v>9</v>
      </c>
      <c r="D8" s="5">
        <f t="shared" si="0"/>
        <v>4.5</v>
      </c>
      <c r="E8" s="4">
        <v>7196</v>
      </c>
      <c r="F8" s="4">
        <v>6476</v>
      </c>
      <c r="G8" s="4">
        <v>720</v>
      </c>
      <c r="H8" s="4">
        <v>540</v>
      </c>
      <c r="I8" s="4">
        <v>29144</v>
      </c>
      <c r="J8" s="5">
        <f t="shared" si="1"/>
        <v>53.970370370370368</v>
      </c>
      <c r="K8" s="4">
        <v>475</v>
      </c>
      <c r="L8" s="7">
        <f>K8/E8*100*0.3329*12.1951</f>
        <v>26.797952685519732</v>
      </c>
      <c r="M8" s="8">
        <f>K8/I8*100*0.3329*12.1951</f>
        <v>6.6167330333859447</v>
      </c>
    </row>
    <row r="9" spans="1:13" ht="36" customHeight="1" x14ac:dyDescent="0.25">
      <c r="A9" s="9" t="s">
        <v>19</v>
      </c>
      <c r="B9" s="4">
        <f t="shared" ref="B9:I9" si="3">SUM(B3:B8)</f>
        <v>1284</v>
      </c>
      <c r="C9" s="4">
        <f t="shared" si="3"/>
        <v>36618.1</v>
      </c>
      <c r="D9" s="5">
        <f t="shared" si="0"/>
        <v>28.518769470404983</v>
      </c>
      <c r="E9" s="4">
        <f t="shared" si="3"/>
        <v>10452795</v>
      </c>
      <c r="F9" s="4">
        <f t="shared" si="3"/>
        <v>7485727</v>
      </c>
      <c r="G9" s="4">
        <f t="shared" si="3"/>
        <v>2967068</v>
      </c>
      <c r="H9" s="4">
        <f t="shared" si="3"/>
        <v>1253608</v>
      </c>
      <c r="I9" s="4">
        <f t="shared" si="3"/>
        <v>190212640</v>
      </c>
      <c r="J9" s="5">
        <f t="shared" si="1"/>
        <v>151.73215231555639</v>
      </c>
      <c r="K9" s="4"/>
      <c r="L9" s="10"/>
      <c r="M9" s="10"/>
    </row>
    <row r="11" spans="1:13" x14ac:dyDescent="0.25">
      <c r="A11" s="14"/>
      <c r="B11" s="15"/>
      <c r="C11" s="15"/>
      <c r="D11" s="15"/>
      <c r="E11" s="15"/>
      <c r="F11" s="15"/>
      <c r="G11" s="15"/>
    </row>
  </sheetData>
  <mergeCells count="2">
    <mergeCell ref="A1:M1"/>
    <mergeCell ref="A11:G1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zhengyujie</dc:creator>
  <cp:lastModifiedBy>玉洁 郑</cp:lastModifiedBy>
  <dcterms:created xsi:type="dcterms:W3CDTF">2023-05-12T11:15:00Z</dcterms:created>
  <dcterms:modified xsi:type="dcterms:W3CDTF">2026-08-25T16:24:46Z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2052-0.0.0.0</vt:lpwstr>
  </property>
</Properties>
</file>